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3250" windowHeight="13170"/>
  </bookViews>
  <sheets>
    <sheet name="결산총괄표" sheetId="1" r:id="rId1"/>
    <sheet name="세입결산서" sheetId="2" r:id="rId2"/>
    <sheet name="세출결산서" sheetId="3" r:id="rId3"/>
    <sheet name="정부보조금명세서" sheetId="4" r:id="rId4"/>
    <sheet name="사업비명세서" sheetId="5" r:id="rId5"/>
    <sheet name="사무비명세서" sheetId="7" r:id="rId6"/>
    <sheet name="인건비명세서" sheetId="6" r:id="rId7"/>
  </sheets>
  <definedNames>
    <definedName name="_xlnm._FilterDatabase" localSheetId="4" hidden="1">사업비명세서!$A$2:$F$2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5" i="3" l="1"/>
  <c r="C95" i="5" l="1"/>
  <c r="C88" i="5"/>
  <c r="C5" i="7" l="1"/>
  <c r="C10" i="7"/>
  <c r="C11" i="7" l="1"/>
  <c r="C8" i="6"/>
  <c r="C82" i="5"/>
  <c r="C80" i="5"/>
  <c r="C78" i="5"/>
  <c r="C74" i="5"/>
  <c r="C72" i="5"/>
  <c r="C68" i="5"/>
  <c r="C65" i="5"/>
  <c r="C61" i="5"/>
  <c r="C59" i="5"/>
  <c r="C57" i="5"/>
  <c r="C53" i="5"/>
  <c r="C48" i="5"/>
  <c r="C46" i="5"/>
  <c r="C41" i="5"/>
  <c r="C36" i="5"/>
  <c r="C34" i="5"/>
  <c r="C28" i="5"/>
  <c r="C24" i="5"/>
  <c r="C18" i="5"/>
  <c r="C12" i="5"/>
  <c r="C8" i="5"/>
  <c r="C96" i="5" l="1"/>
  <c r="D32" i="4"/>
  <c r="G36" i="3" l="1"/>
  <c r="H320" i="3"/>
  <c r="H319" i="3"/>
  <c r="H317" i="3"/>
  <c r="H316" i="3"/>
  <c r="F321" i="3"/>
  <c r="H321" i="3" s="1"/>
  <c r="F318" i="3"/>
  <c r="H318" i="3" s="1"/>
  <c r="F258" i="3" l="1"/>
  <c r="G258" i="3"/>
  <c r="F261" i="3"/>
  <c r="G261" i="3"/>
  <c r="H340" i="3" l="1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E359" i="3"/>
  <c r="H359" i="3" s="1"/>
  <c r="E358" i="3"/>
  <c r="H358" i="3" s="1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E338" i="3"/>
  <c r="E337" i="3"/>
  <c r="H337" i="3" s="1"/>
  <c r="E339" i="3" l="1"/>
  <c r="H339" i="3" s="1"/>
  <c r="E360" i="3"/>
  <c r="H360" i="3" s="1"/>
  <c r="H338" i="3"/>
  <c r="H298" i="3"/>
  <c r="H299" i="3"/>
  <c r="H300" i="3"/>
  <c r="H301" i="3"/>
  <c r="H302" i="3"/>
  <c r="H292" i="3"/>
  <c r="H293" i="3"/>
  <c r="H294" i="3"/>
  <c r="H295" i="3"/>
  <c r="H296" i="3"/>
  <c r="H297" i="3"/>
  <c r="H291" i="3"/>
  <c r="H280" i="3"/>
  <c r="H281" i="3"/>
  <c r="H282" i="3"/>
  <c r="H283" i="3"/>
  <c r="H284" i="3"/>
  <c r="H285" i="3"/>
  <c r="H286" i="3"/>
  <c r="H287" i="3"/>
  <c r="H288" i="3"/>
  <c r="H289" i="3"/>
  <c r="H290" i="3"/>
  <c r="H274" i="3"/>
  <c r="H275" i="3"/>
  <c r="H276" i="3"/>
  <c r="H277" i="3"/>
  <c r="H278" i="3"/>
  <c r="H279" i="3"/>
  <c r="H268" i="3"/>
  <c r="H269" i="3"/>
  <c r="H270" i="3"/>
  <c r="H271" i="3"/>
  <c r="H272" i="3"/>
  <c r="H273" i="3"/>
  <c r="H262" i="3"/>
  <c r="H263" i="3"/>
  <c r="H264" i="3"/>
  <c r="H265" i="3"/>
  <c r="H266" i="3"/>
  <c r="H267" i="3"/>
  <c r="H256" i="3"/>
  <c r="H257" i="3"/>
  <c r="H259" i="3"/>
  <c r="H260" i="3"/>
  <c r="E261" i="3"/>
  <c r="E258" i="3"/>
  <c r="H250" i="3"/>
  <c r="H251" i="3"/>
  <c r="H253" i="3"/>
  <c r="H254" i="3"/>
  <c r="G255" i="3"/>
  <c r="H255" i="3" s="1"/>
  <c r="G252" i="3"/>
  <c r="H238" i="3"/>
  <c r="H239" i="3"/>
  <c r="H241" i="3"/>
  <c r="H242" i="3"/>
  <c r="H243" i="3"/>
  <c r="H244" i="3"/>
  <c r="H245" i="3"/>
  <c r="H246" i="3"/>
  <c r="F248" i="3"/>
  <c r="G248" i="3"/>
  <c r="F247" i="3"/>
  <c r="G247" i="3"/>
  <c r="E248" i="3"/>
  <c r="E247" i="3"/>
  <c r="G240" i="3"/>
  <c r="H240" i="3" s="1"/>
  <c r="H217" i="3"/>
  <c r="H218" i="3"/>
  <c r="H219" i="3"/>
  <c r="H220" i="3"/>
  <c r="H221" i="3"/>
  <c r="H222" i="3"/>
  <c r="H223" i="3"/>
  <c r="H224" i="3"/>
  <c r="H225" i="3"/>
  <c r="H229" i="3"/>
  <c r="H230" i="3"/>
  <c r="H231" i="3"/>
  <c r="H232" i="3"/>
  <c r="H233" i="3"/>
  <c r="H234" i="3"/>
  <c r="E236" i="3"/>
  <c r="E235" i="3"/>
  <c r="H235" i="3" s="1"/>
  <c r="E227" i="3"/>
  <c r="H227" i="3" s="1"/>
  <c r="E226" i="3"/>
  <c r="H211" i="3"/>
  <c r="H212" i="3"/>
  <c r="H213" i="3"/>
  <c r="H214" i="3"/>
  <c r="H215" i="3"/>
  <c r="H216" i="3"/>
  <c r="H205" i="3"/>
  <c r="H206" i="3"/>
  <c r="H207" i="3"/>
  <c r="H208" i="3"/>
  <c r="H209" i="3"/>
  <c r="H210" i="3"/>
  <c r="H181" i="3"/>
  <c r="H182" i="3"/>
  <c r="H183" i="3"/>
  <c r="H184" i="3"/>
  <c r="H185" i="3"/>
  <c r="H186" i="3"/>
  <c r="H187" i="3"/>
  <c r="H188" i="3"/>
  <c r="H189" i="3"/>
  <c r="H193" i="3"/>
  <c r="H194" i="3"/>
  <c r="H195" i="3"/>
  <c r="H196" i="3"/>
  <c r="H197" i="3"/>
  <c r="H198" i="3"/>
  <c r="H199" i="3"/>
  <c r="H200" i="3"/>
  <c r="H201" i="3"/>
  <c r="E203" i="3"/>
  <c r="H203" i="3" s="1"/>
  <c r="E202" i="3"/>
  <c r="H202" i="3" s="1"/>
  <c r="E191" i="3"/>
  <c r="E190" i="3"/>
  <c r="H190" i="3" s="1"/>
  <c r="H160" i="3"/>
  <c r="H161" i="3"/>
  <c r="H162" i="3"/>
  <c r="H163" i="3"/>
  <c r="H164" i="3"/>
  <c r="H165" i="3"/>
  <c r="H166" i="3"/>
  <c r="H167" i="3"/>
  <c r="H168" i="3"/>
  <c r="H169" i="3"/>
  <c r="H170" i="3"/>
  <c r="H171" i="3"/>
  <c r="H175" i="3"/>
  <c r="H176" i="3"/>
  <c r="H177" i="3"/>
  <c r="H178" i="3"/>
  <c r="H179" i="3"/>
  <c r="H180" i="3"/>
  <c r="E173" i="3"/>
  <c r="H173" i="3" s="1"/>
  <c r="E172" i="3"/>
  <c r="H172" i="3" s="1"/>
  <c r="H145" i="3"/>
  <c r="H146" i="3"/>
  <c r="H147" i="3"/>
  <c r="H148" i="3"/>
  <c r="H149" i="3"/>
  <c r="H150" i="3"/>
  <c r="H151" i="3"/>
  <c r="H152" i="3"/>
  <c r="H153" i="3"/>
  <c r="H154" i="3"/>
  <c r="H155" i="3"/>
  <c r="H156" i="3"/>
  <c r="E158" i="3"/>
  <c r="H158" i="3" s="1"/>
  <c r="E157" i="3"/>
  <c r="H144" i="3"/>
  <c r="H139" i="3"/>
  <c r="H140" i="3"/>
  <c r="H141" i="3"/>
  <c r="H142" i="3"/>
  <c r="H143" i="3"/>
  <c r="H126" i="3"/>
  <c r="H127" i="3"/>
  <c r="H128" i="3"/>
  <c r="H129" i="3"/>
  <c r="H130" i="3"/>
  <c r="H131" i="3"/>
  <c r="H132" i="3"/>
  <c r="H133" i="3"/>
  <c r="H134" i="3"/>
  <c r="H135" i="3"/>
  <c r="E137" i="3"/>
  <c r="H137" i="3" s="1"/>
  <c r="E136" i="3"/>
  <c r="H121" i="3"/>
  <c r="H122" i="3"/>
  <c r="H123" i="3"/>
  <c r="H124" i="3"/>
  <c r="H125" i="3"/>
  <c r="H109" i="3"/>
  <c r="H110" i="3"/>
  <c r="H111" i="3"/>
  <c r="H112" i="3"/>
  <c r="H113" i="3"/>
  <c r="H114" i="3"/>
  <c r="H115" i="3"/>
  <c r="H116" i="3"/>
  <c r="H117" i="3"/>
  <c r="E119" i="3"/>
  <c r="H119" i="3" s="1"/>
  <c r="E118" i="3"/>
  <c r="E107" i="3"/>
  <c r="H107" i="3" s="1"/>
  <c r="E106" i="3"/>
  <c r="H106" i="3" s="1"/>
  <c r="H105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E89" i="3"/>
  <c r="H89" i="3" s="1"/>
  <c r="E88" i="3"/>
  <c r="H64" i="3"/>
  <c r="H65" i="3"/>
  <c r="H66" i="3"/>
  <c r="H67" i="3"/>
  <c r="H68" i="3"/>
  <c r="H69" i="3"/>
  <c r="E71" i="3"/>
  <c r="H71" i="3" s="1"/>
  <c r="E70" i="3"/>
  <c r="H46" i="3"/>
  <c r="H47" i="3"/>
  <c r="H48" i="3"/>
  <c r="H49" i="3"/>
  <c r="H50" i="3"/>
  <c r="H51" i="3"/>
  <c r="H55" i="3"/>
  <c r="H56" i="3"/>
  <c r="H57" i="3"/>
  <c r="H58" i="3"/>
  <c r="H59" i="3"/>
  <c r="H60" i="3"/>
  <c r="E62" i="3"/>
  <c r="H62" i="3" s="1"/>
  <c r="E61" i="3"/>
  <c r="H5" i="3"/>
  <c r="H7" i="3"/>
  <c r="H8" i="3"/>
  <c r="H9" i="3"/>
  <c r="H10" i="3"/>
  <c r="H11" i="3"/>
  <c r="H12" i="3"/>
  <c r="H13" i="3"/>
  <c r="H14" i="3"/>
  <c r="H15" i="3"/>
  <c r="H16" i="3"/>
  <c r="H17" i="3"/>
  <c r="H18" i="3"/>
  <c r="H22" i="3"/>
  <c r="H23" i="3"/>
  <c r="H24" i="3"/>
  <c r="H25" i="3"/>
  <c r="H26" i="3"/>
  <c r="H27" i="3"/>
  <c r="H31" i="3"/>
  <c r="H32" i="3"/>
  <c r="H33" i="3"/>
  <c r="H34" i="3"/>
  <c r="H35" i="3"/>
  <c r="H36" i="3"/>
  <c r="H37" i="3"/>
  <c r="H38" i="3"/>
  <c r="H39" i="3"/>
  <c r="H40" i="3"/>
  <c r="H41" i="3"/>
  <c r="H42" i="3"/>
  <c r="H4" i="3"/>
  <c r="F44" i="3"/>
  <c r="F53" i="3" s="1"/>
  <c r="H53" i="3" s="1"/>
  <c r="G44" i="3"/>
  <c r="G362" i="3" s="1"/>
  <c r="F43" i="3"/>
  <c r="F52" i="3" s="1"/>
  <c r="G43" i="3"/>
  <c r="G361" i="3" s="1"/>
  <c r="E44" i="3"/>
  <c r="E43" i="3"/>
  <c r="F29" i="3"/>
  <c r="F28" i="3"/>
  <c r="E29" i="3"/>
  <c r="E28" i="3"/>
  <c r="F20" i="3"/>
  <c r="F362" i="3" s="1"/>
  <c r="F19" i="3"/>
  <c r="F361" i="3" s="1"/>
  <c r="E20" i="3"/>
  <c r="E19" i="3"/>
  <c r="E6" i="3"/>
  <c r="H6" i="3" s="1"/>
  <c r="E159" i="3" l="1"/>
  <c r="E362" i="3"/>
  <c r="E361" i="3"/>
  <c r="F363" i="3"/>
  <c r="G363" i="3"/>
  <c r="H252" i="3"/>
  <c r="H157" i="3"/>
  <c r="E228" i="3"/>
  <c r="H228" i="3" s="1"/>
  <c r="E249" i="3"/>
  <c r="H258" i="3"/>
  <c r="F249" i="3"/>
  <c r="H261" i="3"/>
  <c r="G249" i="3"/>
  <c r="H248" i="3"/>
  <c r="H247" i="3"/>
  <c r="H226" i="3"/>
  <c r="E237" i="3"/>
  <c r="H237" i="3" s="1"/>
  <c r="H236" i="3"/>
  <c r="E192" i="3"/>
  <c r="H192" i="3" s="1"/>
  <c r="E204" i="3"/>
  <c r="H204" i="3" s="1"/>
  <c r="H191" i="3"/>
  <c r="E138" i="3"/>
  <c r="H138" i="3" s="1"/>
  <c r="H159" i="3"/>
  <c r="E174" i="3"/>
  <c r="H174" i="3" s="1"/>
  <c r="H136" i="3"/>
  <c r="E90" i="3"/>
  <c r="H90" i="3" s="1"/>
  <c r="E120" i="3"/>
  <c r="H120" i="3" s="1"/>
  <c r="H118" i="3"/>
  <c r="E108" i="3"/>
  <c r="H108" i="3" s="1"/>
  <c r="H88" i="3"/>
  <c r="E72" i="3"/>
  <c r="H72" i="3" s="1"/>
  <c r="H70" i="3"/>
  <c r="E63" i="3"/>
  <c r="H63" i="3" s="1"/>
  <c r="H61" i="3"/>
  <c r="F54" i="3"/>
  <c r="H54" i="3" s="1"/>
  <c r="H52" i="3"/>
  <c r="H28" i="3"/>
  <c r="G45" i="3"/>
  <c r="F45" i="3"/>
  <c r="E45" i="3"/>
  <c r="H19" i="3"/>
  <c r="H20" i="3"/>
  <c r="H29" i="3"/>
  <c r="H44" i="3"/>
  <c r="H43" i="3"/>
  <c r="E30" i="3"/>
  <c r="E21" i="3"/>
  <c r="F30" i="3"/>
  <c r="F21" i="3"/>
  <c r="H53" i="2"/>
  <c r="H55" i="2"/>
  <c r="F60" i="2"/>
  <c r="H56" i="2"/>
  <c r="G57" i="2"/>
  <c r="G51" i="2"/>
  <c r="G63" i="2"/>
  <c r="G60" i="2"/>
  <c r="F65" i="2"/>
  <c r="F64" i="2"/>
  <c r="F63" i="2"/>
  <c r="E63" i="2"/>
  <c r="H62" i="2"/>
  <c r="H59" i="2"/>
  <c r="F54" i="2"/>
  <c r="H54" i="2" s="1"/>
  <c r="E60" i="2"/>
  <c r="E57" i="2"/>
  <c r="E51" i="2"/>
  <c r="H50" i="2"/>
  <c r="H52" i="2"/>
  <c r="H51" i="2" l="1"/>
  <c r="E363" i="3"/>
  <c r="H363" i="3" s="1"/>
  <c r="H362" i="3"/>
  <c r="H361" i="3"/>
  <c r="H249" i="3"/>
  <c r="H45" i="3"/>
  <c r="H21" i="3"/>
  <c r="H30" i="3"/>
  <c r="H57" i="2"/>
  <c r="F66" i="2"/>
  <c r="H63" i="2"/>
  <c r="H60" i="2"/>
  <c r="H38" i="2" l="1"/>
  <c r="H40" i="2"/>
  <c r="H41" i="2"/>
  <c r="H43" i="2"/>
  <c r="H44" i="2"/>
  <c r="H46" i="2"/>
  <c r="H47" i="2"/>
  <c r="H37" i="2"/>
  <c r="F48" i="2"/>
  <c r="F45" i="2"/>
  <c r="H45" i="2" s="1"/>
  <c r="F42" i="2"/>
  <c r="H42" i="2" s="1"/>
  <c r="F39" i="2"/>
  <c r="H39" i="2" s="1"/>
  <c r="H23" i="2"/>
  <c r="H25" i="2"/>
  <c r="H26" i="2"/>
  <c r="H22" i="2"/>
  <c r="H5" i="2"/>
  <c r="H7" i="2"/>
  <c r="H8" i="2"/>
  <c r="H10" i="2"/>
  <c r="H11" i="2"/>
  <c r="H4" i="2"/>
  <c r="G35" i="2"/>
  <c r="G29" i="2"/>
  <c r="H29" i="2" s="1"/>
  <c r="G34" i="2"/>
  <c r="G32" i="2"/>
  <c r="H32" i="2" s="1"/>
  <c r="G31" i="2"/>
  <c r="H31" i="2" s="1"/>
  <c r="G28" i="2"/>
  <c r="H28" i="2" s="1"/>
  <c r="G27" i="2"/>
  <c r="H27" i="2" s="1"/>
  <c r="G24" i="2"/>
  <c r="H24" i="2" s="1"/>
  <c r="E20" i="2"/>
  <c r="H20" i="2" s="1"/>
  <c r="E19" i="2"/>
  <c r="E17" i="2"/>
  <c r="E16" i="2"/>
  <c r="H16" i="2" s="1"/>
  <c r="E14" i="2"/>
  <c r="H14" i="2" s="1"/>
  <c r="E13" i="2"/>
  <c r="H12" i="2"/>
  <c r="E9" i="2"/>
  <c r="H9" i="2" s="1"/>
  <c r="E6" i="2"/>
  <c r="H6" i="2" s="1"/>
  <c r="I5" i="1"/>
  <c r="I6" i="1"/>
  <c r="I7" i="1"/>
  <c r="I8" i="1"/>
  <c r="I9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" i="1"/>
  <c r="H47" i="1"/>
  <c r="I47" i="1" l="1"/>
  <c r="E15" i="2"/>
  <c r="H15" i="2" s="1"/>
  <c r="H17" i="2"/>
  <c r="E65" i="2"/>
  <c r="E21" i="2"/>
  <c r="H21" i="2" s="1"/>
  <c r="E64" i="2"/>
  <c r="H34" i="2"/>
  <c r="G64" i="2"/>
  <c r="H35" i="2"/>
  <c r="G65" i="2"/>
  <c r="H19" i="2"/>
  <c r="E18" i="2"/>
  <c r="H18" i="2" s="1"/>
  <c r="G36" i="2"/>
  <c r="H36" i="2" s="1"/>
  <c r="G30" i="2"/>
  <c r="H30" i="2" s="1"/>
  <c r="H13" i="2"/>
  <c r="G33" i="2"/>
  <c r="H33" i="2" s="1"/>
  <c r="G66" i="2" l="1"/>
  <c r="E66" i="2"/>
  <c r="H64" i="2"/>
  <c r="H65" i="2"/>
  <c r="G48" i="2"/>
  <c r="H48" i="2" s="1"/>
  <c r="H66" i="2" l="1"/>
  <c r="G47" i="1"/>
  <c r="C47" i="1"/>
  <c r="D47" i="1" l="1"/>
</calcChain>
</file>

<file path=xl/sharedStrings.xml><?xml version="1.0" encoding="utf-8"?>
<sst xmlns="http://schemas.openxmlformats.org/spreadsheetml/2006/main" count="1115" uniqueCount="257">
  <si>
    <t>세입</t>
    <phoneticPr fontId="2" type="noConversion"/>
  </si>
  <si>
    <t>관</t>
    <phoneticPr fontId="2" type="noConversion"/>
  </si>
  <si>
    <t>항</t>
    <phoneticPr fontId="2" type="noConversion"/>
  </si>
  <si>
    <t>증감액</t>
    <phoneticPr fontId="2" type="noConversion"/>
  </si>
  <si>
    <t>세출</t>
    <phoneticPr fontId="2" type="noConversion"/>
  </si>
  <si>
    <t>사업수입</t>
    <phoneticPr fontId="2" type="noConversion"/>
  </si>
  <si>
    <t>보조금수입</t>
    <phoneticPr fontId="2" type="noConversion"/>
  </si>
  <si>
    <t>후원금수입</t>
    <phoneticPr fontId="2" type="noConversion"/>
  </si>
  <si>
    <t>전입금</t>
    <phoneticPr fontId="2" type="noConversion"/>
  </si>
  <si>
    <t>이월금</t>
    <phoneticPr fontId="2" type="noConversion"/>
  </si>
  <si>
    <t>잡수입</t>
    <phoneticPr fontId="2" type="noConversion"/>
  </si>
  <si>
    <t>사무비</t>
    <phoneticPr fontId="2" type="noConversion"/>
  </si>
  <si>
    <t>인건비</t>
    <phoneticPr fontId="2" type="noConversion"/>
  </si>
  <si>
    <t>인건비(자)</t>
    <phoneticPr fontId="2" type="noConversion"/>
  </si>
  <si>
    <t>업무추진비</t>
    <phoneticPr fontId="2" type="noConversion"/>
  </si>
  <si>
    <t>업무추진비(자)</t>
    <phoneticPr fontId="2" type="noConversion"/>
  </si>
  <si>
    <t>운영비</t>
    <phoneticPr fontId="2" type="noConversion"/>
  </si>
  <si>
    <t>운영비(후)</t>
    <phoneticPr fontId="2" type="noConversion"/>
  </si>
  <si>
    <t>재산조성비</t>
    <phoneticPr fontId="2" type="noConversion"/>
  </si>
  <si>
    <t>자산취득비</t>
    <phoneticPr fontId="2" type="noConversion"/>
  </si>
  <si>
    <t>사업비</t>
    <phoneticPr fontId="2" type="noConversion"/>
  </si>
  <si>
    <t>친정방문지원사업비</t>
    <phoneticPr fontId="2" type="noConversion"/>
  </si>
  <si>
    <t>운영비(한국어교육)</t>
    <phoneticPr fontId="2" type="noConversion"/>
  </si>
  <si>
    <t>사업비(한국어교육)</t>
    <phoneticPr fontId="2" type="noConversion"/>
  </si>
  <si>
    <t>다문화이해교육</t>
    <phoneticPr fontId="2" type="noConversion"/>
  </si>
  <si>
    <t>다문화이해교육(후)</t>
    <phoneticPr fontId="2" type="noConversion"/>
  </si>
  <si>
    <t>방문교육(자녀생활서비스)</t>
    <phoneticPr fontId="2" type="noConversion"/>
  </si>
  <si>
    <t>문화활동지원사업</t>
    <phoneticPr fontId="2" type="noConversion"/>
  </si>
  <si>
    <t>이중언어강사일자리창출사업</t>
    <phoneticPr fontId="2" type="noConversion"/>
  </si>
  <si>
    <t>나눔봉사단(외부지원사업)</t>
    <phoneticPr fontId="2" type="noConversion"/>
  </si>
  <si>
    <t>방문학습지(외부지원사업)</t>
    <phoneticPr fontId="2" type="noConversion"/>
  </si>
  <si>
    <t>공동육아나눔터(인건비)</t>
    <phoneticPr fontId="2" type="noConversion"/>
  </si>
  <si>
    <t>공동육아나눔터(운영비)</t>
    <phoneticPr fontId="2" type="noConversion"/>
  </si>
  <si>
    <t>공동육아나눔터(사업비)</t>
    <phoneticPr fontId="2" type="noConversion"/>
  </si>
  <si>
    <t>통번역지원(인건비)</t>
    <phoneticPr fontId="2" type="noConversion"/>
  </si>
  <si>
    <t>통번역지원(운영비)</t>
    <phoneticPr fontId="2" type="noConversion"/>
  </si>
  <si>
    <t>저소득층지원사업비</t>
    <phoneticPr fontId="2" type="noConversion"/>
  </si>
  <si>
    <t>방문사업(인건비)</t>
    <phoneticPr fontId="2" type="noConversion"/>
  </si>
  <si>
    <t>방문사업(운영비)</t>
    <phoneticPr fontId="2" type="noConversion"/>
  </si>
  <si>
    <t>방문사업(사업비)</t>
    <phoneticPr fontId="2" type="noConversion"/>
  </si>
  <si>
    <t>다문화가정범죄예방사업</t>
    <phoneticPr fontId="2" type="noConversion"/>
  </si>
  <si>
    <t>다문화가정범죄예방사업(후)</t>
    <phoneticPr fontId="2" type="noConversion"/>
  </si>
  <si>
    <t>가족관계증진프로그램</t>
    <phoneticPr fontId="2" type="noConversion"/>
  </si>
  <si>
    <t>공기청정지지원사업</t>
    <phoneticPr fontId="2" type="noConversion"/>
  </si>
  <si>
    <t>한국어말하기대회</t>
    <phoneticPr fontId="2" type="noConversion"/>
  </si>
  <si>
    <t>특화사업(사업비)</t>
    <phoneticPr fontId="2" type="noConversion"/>
  </si>
  <si>
    <t>특화사업(일반보상금)</t>
    <phoneticPr fontId="2" type="noConversion"/>
  </si>
  <si>
    <t>우리말공부방(사업비)</t>
    <phoneticPr fontId="2" type="noConversion"/>
  </si>
  <si>
    <t>우리말공부방(운영비)</t>
    <phoneticPr fontId="2" type="noConversion"/>
  </si>
  <si>
    <t>아이돌봄지원사업(운영비)</t>
    <phoneticPr fontId="2" type="noConversion"/>
  </si>
  <si>
    <t>후원금사업</t>
    <phoneticPr fontId="2" type="noConversion"/>
  </si>
  <si>
    <t>특화사업(사업비-후)</t>
    <phoneticPr fontId="2" type="noConversion"/>
  </si>
  <si>
    <t>특화사업(일반보상금-후)</t>
    <phoneticPr fontId="2" type="noConversion"/>
  </si>
  <si>
    <t>예비비 및 기타</t>
    <phoneticPr fontId="2" type="noConversion"/>
  </si>
  <si>
    <t>세입 합계</t>
    <phoneticPr fontId="2" type="noConversion"/>
  </si>
  <si>
    <t>세출 합계</t>
    <phoneticPr fontId="2" type="noConversion"/>
  </si>
  <si>
    <t>과목</t>
    <phoneticPr fontId="2" type="noConversion"/>
  </si>
  <si>
    <t>관</t>
    <phoneticPr fontId="2" type="noConversion"/>
  </si>
  <si>
    <t>항</t>
    <phoneticPr fontId="2" type="noConversion"/>
  </si>
  <si>
    <t>목</t>
    <phoneticPr fontId="2" type="noConversion"/>
  </si>
  <si>
    <t>예산액</t>
    <phoneticPr fontId="2" type="noConversion"/>
  </si>
  <si>
    <t>보조금수입</t>
    <phoneticPr fontId="2" type="noConversion"/>
  </si>
  <si>
    <t>국고보조금</t>
    <phoneticPr fontId="2" type="noConversion"/>
  </si>
  <si>
    <t>시도보조금</t>
    <phoneticPr fontId="2" type="noConversion"/>
  </si>
  <si>
    <t>시군구보조금</t>
    <phoneticPr fontId="2" type="noConversion"/>
  </si>
  <si>
    <t>후원금수입</t>
    <phoneticPr fontId="2" type="noConversion"/>
  </si>
  <si>
    <t>지정후원금</t>
    <phoneticPr fontId="2" type="noConversion"/>
  </si>
  <si>
    <t>비지정후원금</t>
    <phoneticPr fontId="2" type="noConversion"/>
  </si>
  <si>
    <t>전입금</t>
    <phoneticPr fontId="2" type="noConversion"/>
  </si>
  <si>
    <t>법인전입금</t>
    <phoneticPr fontId="2" type="noConversion"/>
  </si>
  <si>
    <t>잡수입</t>
    <phoneticPr fontId="2" type="noConversion"/>
  </si>
  <si>
    <t>기타예금이자수입</t>
    <phoneticPr fontId="2" type="noConversion"/>
  </si>
  <si>
    <t>기타잡수입</t>
    <phoneticPr fontId="2" type="noConversion"/>
  </si>
  <si>
    <t>급여</t>
    <phoneticPr fontId="2" type="noConversion"/>
  </si>
  <si>
    <t>제수당</t>
    <phoneticPr fontId="2" type="noConversion"/>
  </si>
  <si>
    <t>퇴직금 및 퇴직적립금</t>
    <phoneticPr fontId="2" type="noConversion"/>
  </si>
  <si>
    <t>사회보험부담금</t>
    <phoneticPr fontId="2" type="noConversion"/>
  </si>
  <si>
    <t>기타후생경비</t>
    <phoneticPr fontId="2" type="noConversion"/>
  </si>
  <si>
    <t>기관운영비</t>
    <phoneticPr fontId="2" type="noConversion"/>
  </si>
  <si>
    <t>회의비</t>
    <phoneticPr fontId="2" type="noConversion"/>
  </si>
  <si>
    <t>여비</t>
    <phoneticPr fontId="2" type="noConversion"/>
  </si>
  <si>
    <t>수용비 및 수수료</t>
    <phoneticPr fontId="2" type="noConversion"/>
  </si>
  <si>
    <t>제세공과금</t>
    <phoneticPr fontId="2" type="noConversion"/>
  </si>
  <si>
    <t>차량비</t>
    <phoneticPr fontId="2" type="noConversion"/>
  </si>
  <si>
    <t>기타운영비</t>
    <phoneticPr fontId="2" type="noConversion"/>
  </si>
  <si>
    <t>교양교육</t>
    <phoneticPr fontId="2" type="noConversion"/>
  </si>
  <si>
    <t>개인가족상담</t>
    <phoneticPr fontId="2" type="noConversion"/>
  </si>
  <si>
    <t>취업교육</t>
    <phoneticPr fontId="2" type="noConversion"/>
  </si>
  <si>
    <t>육아나눔터</t>
    <phoneticPr fontId="2" type="noConversion"/>
  </si>
  <si>
    <t>가족교육</t>
    <phoneticPr fontId="2" type="noConversion"/>
  </si>
  <si>
    <t>우리말공부방
(사업비)</t>
    <phoneticPr fontId="2" type="noConversion"/>
  </si>
  <si>
    <t>수용비</t>
    <phoneticPr fontId="2" type="noConversion"/>
  </si>
  <si>
    <t>공공요금</t>
    <phoneticPr fontId="2" type="noConversion"/>
  </si>
  <si>
    <t>목</t>
    <phoneticPr fontId="2" type="noConversion"/>
  </si>
  <si>
    <t>과목</t>
    <phoneticPr fontId="2" type="noConversion"/>
  </si>
  <si>
    <t>공동육아
나눔터
(인건비)</t>
    <phoneticPr fontId="2" type="noConversion"/>
  </si>
  <si>
    <t>공동육아
나눔터
(운영비)</t>
    <phoneticPr fontId="2" type="noConversion"/>
  </si>
  <si>
    <t>공동육아
나눔터
(사업비)</t>
    <phoneticPr fontId="2" type="noConversion"/>
  </si>
  <si>
    <t>공동육아나눔터</t>
    <phoneticPr fontId="2" type="noConversion"/>
  </si>
  <si>
    <t>가족품앗이</t>
    <phoneticPr fontId="2" type="noConversion"/>
  </si>
  <si>
    <t>홍보비</t>
    <phoneticPr fontId="2" type="noConversion"/>
  </si>
  <si>
    <t>공기청정기지원</t>
    <phoneticPr fontId="2" type="noConversion"/>
  </si>
  <si>
    <t>공동육아나눔터
공기청정기지원
(사업비)</t>
    <phoneticPr fontId="2" type="noConversion"/>
  </si>
  <si>
    <t>한국어교육
(운영비)</t>
    <phoneticPr fontId="2" type="noConversion"/>
  </si>
  <si>
    <t>한국어교육
(사업비)</t>
    <phoneticPr fontId="2" type="noConversion"/>
  </si>
  <si>
    <t>강사료</t>
    <phoneticPr fontId="2" type="noConversion"/>
  </si>
  <si>
    <t>방문교육사업
(인건비)</t>
    <phoneticPr fontId="2" type="noConversion"/>
  </si>
  <si>
    <t>방문교육사업
(운영비)</t>
    <phoneticPr fontId="2" type="noConversion"/>
  </si>
  <si>
    <t>방문교육사업
(사업비)</t>
    <phoneticPr fontId="2" type="noConversion"/>
  </si>
  <si>
    <t xml:space="preserve">통번역지원
(인건비)
</t>
    <phoneticPr fontId="2" type="noConversion"/>
  </si>
  <si>
    <t xml:space="preserve">통번역지원
(운영비)
</t>
    <phoneticPr fontId="2" type="noConversion"/>
  </si>
  <si>
    <t>문화활동지원
(사업비)</t>
    <phoneticPr fontId="2" type="noConversion"/>
  </si>
  <si>
    <t>문화활동지원
(운영비)</t>
    <phoneticPr fontId="2" type="noConversion"/>
  </si>
  <si>
    <t>이중언어강사일자리
창출사업(인건비)</t>
    <phoneticPr fontId="2" type="noConversion"/>
  </si>
  <si>
    <t>자격수당</t>
    <phoneticPr fontId="2" type="noConversion"/>
  </si>
  <si>
    <t>이중언어강사일자리
창출사업(운영비)</t>
    <phoneticPr fontId="2" type="noConversion"/>
  </si>
  <si>
    <t>자녀생활지원</t>
    <phoneticPr fontId="2" type="noConversion"/>
  </si>
  <si>
    <t>국적취득지원</t>
    <phoneticPr fontId="2" type="noConversion"/>
  </si>
  <si>
    <t>나눔봉사단</t>
    <phoneticPr fontId="2" type="noConversion"/>
  </si>
  <si>
    <t>행사실비보상금</t>
    <phoneticPr fontId="2" type="noConversion"/>
  </si>
  <si>
    <t>다문화가족범죄예방사업
(사업비)</t>
    <phoneticPr fontId="2" type="noConversion"/>
  </si>
  <si>
    <t>다문화이해교육(사업비)</t>
    <phoneticPr fontId="2" type="noConversion"/>
  </si>
  <si>
    <t>다문화이해교육(운영비)</t>
    <phoneticPr fontId="2" type="noConversion"/>
  </si>
  <si>
    <t>친정방문지원지원사업</t>
    <phoneticPr fontId="2" type="noConversion"/>
  </si>
  <si>
    <t>항공료 및 체재비</t>
    <phoneticPr fontId="2" type="noConversion"/>
  </si>
  <si>
    <t>가족관계증진프로그램사업비</t>
    <phoneticPr fontId="2" type="noConversion"/>
  </si>
  <si>
    <t>나눔봉사단사업</t>
    <phoneticPr fontId="2" type="noConversion"/>
  </si>
  <si>
    <t>방문학습지지원사업</t>
    <phoneticPr fontId="2" type="noConversion"/>
  </si>
  <si>
    <t>저소득층지원사업</t>
    <phoneticPr fontId="2" type="noConversion"/>
  </si>
  <si>
    <t>활동수당</t>
    <phoneticPr fontId="2" type="noConversion"/>
  </si>
  <si>
    <t>아이돌보미보험료</t>
    <phoneticPr fontId="2" type="noConversion"/>
  </si>
  <si>
    <t>현장실습</t>
    <phoneticPr fontId="2" type="noConversion"/>
  </si>
  <si>
    <t>교육비</t>
    <phoneticPr fontId="2" type="noConversion"/>
  </si>
  <si>
    <t>관리수당</t>
    <phoneticPr fontId="2" type="noConversion"/>
  </si>
  <si>
    <t>4대보험료</t>
    <phoneticPr fontId="2" type="noConversion"/>
  </si>
  <si>
    <t>추가수당</t>
    <phoneticPr fontId="2" type="noConversion"/>
  </si>
  <si>
    <t>명절수당</t>
    <phoneticPr fontId="2" type="noConversion"/>
  </si>
  <si>
    <t>행정부대경비</t>
    <phoneticPr fontId="2" type="noConversion"/>
  </si>
  <si>
    <t>결산총괄표</t>
    <phoneticPr fontId="2" type="noConversion"/>
  </si>
  <si>
    <t>결산액</t>
    <phoneticPr fontId="2" type="noConversion"/>
  </si>
  <si>
    <t>-</t>
    <phoneticPr fontId="2" type="noConversion"/>
  </si>
  <si>
    <t>아이볼봄지원사업(사업비)</t>
    <phoneticPr fontId="2" type="noConversion"/>
  </si>
  <si>
    <t>아이볼봄지원사업(운영비)</t>
    <phoneticPr fontId="2" type="noConversion"/>
  </si>
  <si>
    <t>방문자부담</t>
    <phoneticPr fontId="2" type="noConversion"/>
  </si>
  <si>
    <t>정부보조금</t>
    <phoneticPr fontId="2" type="noConversion"/>
  </si>
  <si>
    <t>자부담금</t>
    <phoneticPr fontId="2" type="noConversion"/>
  </si>
  <si>
    <t>후원금</t>
    <phoneticPr fontId="2" type="noConversion"/>
  </si>
  <si>
    <t>계</t>
    <phoneticPr fontId="2" type="noConversion"/>
  </si>
  <si>
    <t>구분</t>
    <phoneticPr fontId="2" type="noConversion"/>
  </si>
  <si>
    <t>예산</t>
    <phoneticPr fontId="2" type="noConversion"/>
  </si>
  <si>
    <t>결산</t>
    <phoneticPr fontId="2" type="noConversion"/>
  </si>
  <si>
    <t>증감</t>
    <phoneticPr fontId="2" type="noConversion"/>
  </si>
  <si>
    <t>합계</t>
    <phoneticPr fontId="2" type="noConversion"/>
  </si>
  <si>
    <t>총계</t>
    <phoneticPr fontId="2" type="noConversion"/>
  </si>
  <si>
    <t>총계</t>
    <phoneticPr fontId="2" type="noConversion"/>
  </si>
  <si>
    <t>세입합계</t>
    <phoneticPr fontId="2" type="noConversion"/>
  </si>
  <si>
    <t>정부보조금</t>
    <phoneticPr fontId="2" type="noConversion"/>
  </si>
  <si>
    <t>자부담금</t>
    <phoneticPr fontId="2" type="noConversion"/>
  </si>
  <si>
    <t>후원금</t>
    <phoneticPr fontId="2" type="noConversion"/>
  </si>
  <si>
    <t>계</t>
    <phoneticPr fontId="2" type="noConversion"/>
  </si>
  <si>
    <t>구분</t>
    <phoneticPr fontId="2" type="noConversion"/>
  </si>
  <si>
    <t>예산</t>
  </si>
  <si>
    <t>예산</t>
    <phoneticPr fontId="2" type="noConversion"/>
  </si>
  <si>
    <t>결산</t>
  </si>
  <si>
    <t>결산</t>
    <phoneticPr fontId="2" type="noConversion"/>
  </si>
  <si>
    <t>합계</t>
    <phoneticPr fontId="2" type="noConversion"/>
  </si>
  <si>
    <t>증감</t>
  </si>
  <si>
    <t>증감</t>
    <phoneticPr fontId="2" type="noConversion"/>
  </si>
  <si>
    <t>사업비</t>
    <phoneticPr fontId="2" type="noConversion"/>
  </si>
  <si>
    <t>-</t>
    <phoneticPr fontId="2" type="noConversion"/>
  </si>
  <si>
    <t>아이돌봄지원사업
(사업비)</t>
    <phoneticPr fontId="2" type="noConversion"/>
  </si>
  <si>
    <t>예비비 및 기타(반환금)</t>
    <phoneticPr fontId="2" type="noConversion"/>
  </si>
  <si>
    <t>세출합계</t>
    <phoneticPr fontId="2" type="noConversion"/>
  </si>
  <si>
    <t>합계</t>
    <phoneticPr fontId="2" type="noConversion"/>
  </si>
  <si>
    <t>우리말공부방
(운영비)</t>
    <phoneticPr fontId="2" type="noConversion"/>
  </si>
  <si>
    <t>방문자부담</t>
    <phoneticPr fontId="2" type="noConversion"/>
  </si>
  <si>
    <t>순번</t>
    <phoneticPr fontId="2" type="noConversion"/>
  </si>
  <si>
    <t>수령일자</t>
    <phoneticPr fontId="2" type="noConversion"/>
  </si>
  <si>
    <t>보조계정(항)</t>
    <phoneticPr fontId="2" type="noConversion"/>
  </si>
  <si>
    <t>보조계정(목)</t>
    <phoneticPr fontId="2" type="noConversion"/>
  </si>
  <si>
    <t>금액(원)</t>
    <phoneticPr fontId="2" type="noConversion"/>
  </si>
  <si>
    <t>보조기관</t>
    <phoneticPr fontId="2" type="noConversion"/>
  </si>
  <si>
    <t>산출내역</t>
    <phoneticPr fontId="2" type="noConversion"/>
  </si>
  <si>
    <t>보건복지부</t>
    <phoneticPr fontId="2" type="noConversion"/>
  </si>
  <si>
    <t>보조금수입(1분기)</t>
    <phoneticPr fontId="2" type="noConversion"/>
  </si>
  <si>
    <t>보조금수입(상반기)</t>
    <phoneticPr fontId="2" type="noConversion"/>
  </si>
  <si>
    <t>시도청</t>
    <phoneticPr fontId="2" type="noConversion"/>
  </si>
  <si>
    <t>시군구청</t>
    <phoneticPr fontId="2" type="noConversion"/>
  </si>
  <si>
    <t>보조금수입(2분기)</t>
    <phoneticPr fontId="2" type="noConversion"/>
  </si>
  <si>
    <t>보조금수입(3분기)</t>
  </si>
  <si>
    <t>보조금수입(3분기)</t>
    <phoneticPr fontId="2" type="noConversion"/>
  </si>
  <si>
    <t>보조금수입(하반기)</t>
    <phoneticPr fontId="2" type="noConversion"/>
  </si>
  <si>
    <t>보조금수입(4분기)</t>
    <phoneticPr fontId="2" type="noConversion"/>
  </si>
  <si>
    <t>총 합계 금액 :</t>
    <phoneticPr fontId="2" type="noConversion"/>
  </si>
  <si>
    <t>정부보조금 명세서</t>
    <phoneticPr fontId="2" type="noConversion"/>
  </si>
  <si>
    <t>우리말공부방(사업비)소계</t>
    <phoneticPr fontId="2" type="noConversion"/>
  </si>
  <si>
    <t>우리말공부방(운영비)소계</t>
    <phoneticPr fontId="2" type="noConversion"/>
  </si>
  <si>
    <t>공동육아나눔터(인건비)소계</t>
    <phoneticPr fontId="2" type="noConversion"/>
  </si>
  <si>
    <t>공동육아나눔터(운영비)소계</t>
    <phoneticPr fontId="2" type="noConversion"/>
  </si>
  <si>
    <t>공동육아나눔터(사업비)소계</t>
    <phoneticPr fontId="2" type="noConversion"/>
  </si>
  <si>
    <t>공동육아나눔터 공기청정기지원(사업비)소계</t>
    <phoneticPr fontId="2" type="noConversion"/>
  </si>
  <si>
    <t>한국어교육(운영비)소계</t>
    <phoneticPr fontId="2" type="noConversion"/>
  </si>
  <si>
    <t>한국어교육(사업비)소계</t>
    <phoneticPr fontId="2" type="noConversion"/>
  </si>
  <si>
    <t>방문교육사업(인건비)소계</t>
    <phoneticPr fontId="2" type="noConversion"/>
  </si>
  <si>
    <t>방문교육사업(운영비)소계</t>
    <phoneticPr fontId="2" type="noConversion"/>
  </si>
  <si>
    <t>방문교육사업(사업비)소계</t>
    <phoneticPr fontId="2" type="noConversion"/>
  </si>
  <si>
    <t>통번역지원(인건비)소계</t>
    <phoneticPr fontId="2" type="noConversion"/>
  </si>
  <si>
    <t>통번역지원(운영비)소계</t>
    <phoneticPr fontId="2" type="noConversion"/>
  </si>
  <si>
    <t>문화활동지원(사업비)소계</t>
    <phoneticPr fontId="2" type="noConversion"/>
  </si>
  <si>
    <t>문화활동지원(운영비)소계</t>
    <phoneticPr fontId="2" type="noConversion"/>
  </si>
  <si>
    <t>이중언어강사일자리창출사업(인건비)소계</t>
    <phoneticPr fontId="2" type="noConversion"/>
  </si>
  <si>
    <t>이중언어강사일자리창출사업(운영비)소계</t>
    <phoneticPr fontId="2" type="noConversion"/>
  </si>
  <si>
    <t>특화사업(사업비)소계</t>
    <phoneticPr fontId="2" type="noConversion"/>
  </si>
  <si>
    <t>특화사업(일반보상금)소계</t>
    <phoneticPr fontId="2" type="noConversion"/>
  </si>
  <si>
    <t>다문화이해교육(사업비)소계</t>
    <phoneticPr fontId="2" type="noConversion"/>
  </si>
  <si>
    <t>다문화이해교육(운영비)소계</t>
    <phoneticPr fontId="2" type="noConversion"/>
  </si>
  <si>
    <t>친정방문지원사업 소계</t>
    <phoneticPr fontId="2" type="noConversion"/>
  </si>
  <si>
    <t>내역</t>
    <phoneticPr fontId="2" type="noConversion"/>
  </si>
  <si>
    <t>금액</t>
    <phoneticPr fontId="2" type="noConversion"/>
  </si>
  <si>
    <t>비고</t>
    <phoneticPr fontId="2" type="noConversion"/>
  </si>
  <si>
    <t>사업비 명세서</t>
    <phoneticPr fontId="2" type="noConversion"/>
  </si>
  <si>
    <t>인건비 명세서</t>
    <phoneticPr fontId="2" type="noConversion"/>
  </si>
  <si>
    <t>인건비 소계</t>
    <phoneticPr fontId="2" type="noConversion"/>
  </si>
  <si>
    <t>업무
추진비</t>
    <phoneticPr fontId="2" type="noConversion"/>
  </si>
  <si>
    <t>업무추진비 소계</t>
    <phoneticPr fontId="2" type="noConversion"/>
  </si>
  <si>
    <t>사무비 명세서</t>
    <phoneticPr fontId="2" type="noConversion"/>
  </si>
  <si>
    <t>기탕운영비</t>
    <phoneticPr fontId="2" type="noConversion"/>
  </si>
  <si>
    <t>사무비 소계</t>
    <phoneticPr fontId="2" type="noConversion"/>
  </si>
  <si>
    <t>운영비 소계</t>
    <phoneticPr fontId="2" type="noConversion"/>
  </si>
  <si>
    <t>세출결산서</t>
    <phoneticPr fontId="2" type="noConversion"/>
  </si>
  <si>
    <t>세입결산서</t>
    <phoneticPr fontId="2" type="noConversion"/>
  </si>
  <si>
    <t>아이돌봄사업
사업비)</t>
    <phoneticPr fontId="2" type="noConversion"/>
  </si>
  <si>
    <t>활동수당</t>
    <phoneticPr fontId="2" type="noConversion"/>
  </si>
  <si>
    <t>아이돌보미보험료</t>
    <phoneticPr fontId="2" type="noConversion"/>
  </si>
  <si>
    <t>현장실습</t>
    <phoneticPr fontId="2" type="noConversion"/>
  </si>
  <si>
    <t>교육비</t>
    <phoneticPr fontId="2" type="noConversion"/>
  </si>
  <si>
    <t>아이돌봄사업
운영비</t>
    <phoneticPr fontId="2" type="noConversion"/>
  </si>
  <si>
    <t>인건비</t>
    <phoneticPr fontId="2" type="noConversion"/>
  </si>
  <si>
    <t>4대보험료</t>
    <phoneticPr fontId="2" type="noConversion"/>
  </si>
  <si>
    <t>퇴직금</t>
    <phoneticPr fontId="2" type="noConversion"/>
  </si>
  <si>
    <t>추가수당</t>
    <phoneticPr fontId="2" type="noConversion"/>
  </si>
  <si>
    <t>명절상여금</t>
    <phoneticPr fontId="2" type="noConversion"/>
  </si>
  <si>
    <t>행정부대경비</t>
    <phoneticPr fontId="2" type="noConversion"/>
  </si>
  <si>
    <t>관리수당</t>
    <phoneticPr fontId="2" type="noConversion"/>
  </si>
  <si>
    <t>아이돌봄사업(사업비)소계</t>
    <phoneticPr fontId="2" type="noConversion"/>
  </si>
  <si>
    <t>아이돌봄사업(운영비)소계</t>
    <phoneticPr fontId="2" type="noConversion"/>
  </si>
  <si>
    <t>보조금수입</t>
    <phoneticPr fontId="2" type="noConversion"/>
  </si>
  <si>
    <t>보조금수입1분기)</t>
    <phoneticPr fontId="2" type="noConversion"/>
  </si>
  <si>
    <t>보조금수입(1분기-예탁)</t>
    <phoneticPr fontId="2" type="noConversion"/>
  </si>
  <si>
    <t>보조금수입(2분기-예탁)</t>
    <phoneticPr fontId="2" type="noConversion"/>
  </si>
  <si>
    <t>보조금수입(2분기)</t>
    <phoneticPr fontId="2" type="noConversion"/>
  </si>
  <si>
    <t>보조금수입(3분기-예탁)</t>
    <phoneticPr fontId="2" type="noConversion"/>
  </si>
  <si>
    <t>보조금수입(3분기)</t>
    <phoneticPr fontId="2" type="noConversion"/>
  </si>
  <si>
    <t>보조금수입(4분기-예탁)</t>
    <phoneticPr fontId="2" type="noConversion"/>
  </si>
  <si>
    <t>보조금수입(4분기)</t>
    <phoneticPr fontId="2" type="noConversion"/>
  </si>
  <si>
    <t>사업비 소계</t>
    <phoneticPr fontId="2" type="noConversion"/>
  </si>
  <si>
    <t>다문화가족범죄예방사업(사업비)소계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</si>
</sst>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_ 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체"/>
      <family val="3"/>
      <charset val="129"/>
    </font>
    <font>
      <b/>
      <sz val="26"/>
      <color theme="1"/>
      <name val="굴림체"/>
      <family val="3"/>
      <charset val="129"/>
    </font>
    <font>
      <sz val="11"/>
      <color theme="1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41" fontId="3" fillId="0" borderId="1" xfId="1" applyFont="1" applyFill="1" applyBorder="1">
      <alignment vertical="center"/>
    </xf>
    <xf numFmtId="41" fontId="3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5" fillId="0" borderId="1" xfId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41" fontId="5" fillId="0" borderId="1" xfId="1" applyFont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41" fontId="3" fillId="0" borderId="1" xfId="1" applyFont="1" applyFill="1" applyBorder="1" applyAlignment="1">
      <alignment horizontal="right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41" fontId="3" fillId="0" borderId="0" xfId="1" applyFont="1" applyFill="1">
      <alignment vertical="center"/>
    </xf>
    <xf numFmtId="41" fontId="3" fillId="0" borderId="1" xfId="1" applyFont="1" applyBorder="1">
      <alignment vertical="center"/>
    </xf>
    <xf numFmtId="41" fontId="3" fillId="0" borderId="1" xfId="1" applyFont="1" applyBorder="1" applyAlignment="1">
      <alignment horizontal="right" vertical="center"/>
    </xf>
    <xf numFmtId="41" fontId="3" fillId="0" borderId="0" xfId="1" applyFont="1">
      <alignment vertical="center"/>
    </xf>
    <xf numFmtId="41" fontId="3" fillId="0" borderId="1" xfId="1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3" xfId="0" applyFont="1" applyFill="1" applyBorder="1">
      <alignment vertical="center"/>
    </xf>
    <xf numFmtId="41" fontId="3" fillId="0" borderId="3" xfId="1" applyFont="1" applyFill="1" applyBorder="1">
      <alignment vertical="center"/>
    </xf>
    <xf numFmtId="41" fontId="3" fillId="0" borderId="1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1" fontId="3" fillId="0" borderId="1" xfId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1" fontId="3" fillId="0" borderId="2" xfId="1" applyFont="1" applyFill="1" applyBorder="1" applyAlignment="1">
      <alignment horizontal="center" vertical="center"/>
    </xf>
    <xf numFmtId="41" fontId="3" fillId="0" borderId="3" xfId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1" fontId="3" fillId="0" borderId="6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1" fontId="3" fillId="0" borderId="6" xfId="1" applyFont="1" applyFill="1" applyBorder="1" applyAlignment="1">
      <alignment horizontal="center" vertical="center"/>
    </xf>
    <xf numFmtId="41" fontId="3" fillId="0" borderId="7" xfId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1" fontId="3" fillId="0" borderId="8" xfId="1" applyFont="1" applyFill="1" applyBorder="1" applyAlignment="1">
      <alignment horizontal="center" vertical="center"/>
    </xf>
    <xf numFmtId="41" fontId="3" fillId="0" borderId="6" xfId="1" applyFont="1" applyFill="1" applyBorder="1" applyAlignment="1">
      <alignment horizontal="center" vertical="center" wrapText="1"/>
    </xf>
    <xf numFmtId="41" fontId="3" fillId="0" borderId="8" xfId="1" applyFont="1" applyFill="1" applyBorder="1" applyAlignment="1">
      <alignment horizontal="center" vertical="center" wrapText="1"/>
    </xf>
    <xf numFmtId="41" fontId="3" fillId="0" borderId="7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1" fontId="5" fillId="0" borderId="2" xfId="1" applyFont="1" applyBorder="1" applyAlignment="1">
      <alignment horizontal="center" vertical="center"/>
    </xf>
    <xf numFmtId="41" fontId="5" fillId="0" borderId="3" xfId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workbookViewId="0">
      <selection sqref="A1:I1"/>
    </sheetView>
  </sheetViews>
  <sheetFormatPr defaultRowHeight="16.5" x14ac:dyDescent="0.3"/>
  <cols>
    <col min="1" max="2" width="10.375" style="21" bestFit="1" customWidth="1"/>
    <col min="3" max="4" width="15" style="24" bestFit="1" customWidth="1"/>
    <col min="5" max="5" width="14.5" style="24" customWidth="1"/>
    <col min="6" max="6" width="26.875" style="24" customWidth="1"/>
    <col min="7" max="8" width="15" style="24" bestFit="1" customWidth="1"/>
    <col min="9" max="9" width="13.625" style="24" customWidth="1"/>
    <col min="10" max="10" width="8.75" style="1"/>
  </cols>
  <sheetData>
    <row r="1" spans="1:9" ht="58.5" customHeight="1" x14ac:dyDescent="0.3">
      <c r="A1" s="40" t="s">
        <v>138</v>
      </c>
      <c r="B1" s="40"/>
      <c r="C1" s="40"/>
      <c r="D1" s="40"/>
      <c r="E1" s="40"/>
      <c r="F1" s="40"/>
      <c r="G1" s="40"/>
      <c r="H1" s="40"/>
      <c r="I1" s="40"/>
    </row>
    <row r="2" spans="1:9" ht="22.15" customHeight="1" x14ac:dyDescent="0.3">
      <c r="A2" s="34" t="s">
        <v>0</v>
      </c>
      <c r="B2" s="34"/>
      <c r="C2" s="34"/>
      <c r="D2" s="34"/>
      <c r="E2" s="35" t="s">
        <v>4</v>
      </c>
      <c r="F2" s="35"/>
      <c r="G2" s="35"/>
      <c r="H2" s="35"/>
      <c r="I2" s="35"/>
    </row>
    <row r="3" spans="1:9" ht="22.15" customHeight="1" x14ac:dyDescent="0.3">
      <c r="A3" s="19" t="s">
        <v>1</v>
      </c>
      <c r="B3" s="19" t="s">
        <v>2</v>
      </c>
      <c r="C3" s="7" t="s">
        <v>60</v>
      </c>
      <c r="D3" s="7" t="s">
        <v>139</v>
      </c>
      <c r="E3" s="7" t="s">
        <v>1</v>
      </c>
      <c r="F3" s="7" t="s">
        <v>2</v>
      </c>
      <c r="G3" s="7" t="s">
        <v>60</v>
      </c>
      <c r="H3" s="7" t="s">
        <v>139</v>
      </c>
      <c r="I3" s="7" t="s">
        <v>3</v>
      </c>
    </row>
    <row r="4" spans="1:9" ht="22.15" customHeight="1" x14ac:dyDescent="0.3">
      <c r="A4" s="19" t="s">
        <v>5</v>
      </c>
      <c r="B4" s="19" t="s">
        <v>5</v>
      </c>
      <c r="C4" s="6">
        <v>0</v>
      </c>
      <c r="D4" s="6">
        <v>0</v>
      </c>
      <c r="E4" s="6" t="s">
        <v>11</v>
      </c>
      <c r="F4" s="6" t="s">
        <v>12</v>
      </c>
      <c r="G4" s="6">
        <v>136983000</v>
      </c>
      <c r="H4" s="6">
        <v>136111130</v>
      </c>
      <c r="I4" s="6">
        <f>SUM(G4-H4)</f>
        <v>871870</v>
      </c>
    </row>
    <row r="5" spans="1:9" ht="22.15" customHeight="1" x14ac:dyDescent="0.3">
      <c r="A5" s="19" t="s">
        <v>6</v>
      </c>
      <c r="B5" s="19" t="s">
        <v>6</v>
      </c>
      <c r="C5" s="6">
        <v>715225000</v>
      </c>
      <c r="D5" s="6">
        <v>715225000</v>
      </c>
      <c r="E5" s="6" t="s">
        <v>11</v>
      </c>
      <c r="F5" s="6" t="s">
        <v>13</v>
      </c>
      <c r="G5" s="6">
        <v>2250000</v>
      </c>
      <c r="H5" s="6">
        <v>2250000</v>
      </c>
      <c r="I5" s="6">
        <f t="shared" ref="I5:I46" si="0">SUM(G5-H5)</f>
        <v>0</v>
      </c>
    </row>
    <row r="6" spans="1:9" ht="22.15" customHeight="1" x14ac:dyDescent="0.3">
      <c r="A6" s="19" t="s">
        <v>7</v>
      </c>
      <c r="B6" s="19" t="s">
        <v>7</v>
      </c>
      <c r="C6" s="6">
        <v>81865000</v>
      </c>
      <c r="D6" s="6">
        <v>81865000</v>
      </c>
      <c r="E6" s="6" t="s">
        <v>11</v>
      </c>
      <c r="F6" s="6" t="s">
        <v>14</v>
      </c>
      <c r="G6" s="6">
        <v>2177000</v>
      </c>
      <c r="H6" s="6">
        <v>1916800</v>
      </c>
      <c r="I6" s="6">
        <f t="shared" si="0"/>
        <v>260200</v>
      </c>
    </row>
    <row r="7" spans="1:9" ht="22.15" customHeight="1" x14ac:dyDescent="0.3">
      <c r="A7" s="19" t="s">
        <v>8</v>
      </c>
      <c r="B7" s="19" t="s">
        <v>8</v>
      </c>
      <c r="C7" s="6">
        <v>3000000</v>
      </c>
      <c r="D7" s="6">
        <v>3000000</v>
      </c>
      <c r="E7" s="6" t="s">
        <v>11</v>
      </c>
      <c r="F7" s="6" t="s">
        <v>15</v>
      </c>
      <c r="G7" s="6">
        <v>750000</v>
      </c>
      <c r="H7" s="6">
        <v>750000</v>
      </c>
      <c r="I7" s="6">
        <f t="shared" si="0"/>
        <v>0</v>
      </c>
    </row>
    <row r="8" spans="1:9" ht="22.15" customHeight="1" x14ac:dyDescent="0.3">
      <c r="A8" s="19" t="s">
        <v>9</v>
      </c>
      <c r="B8" s="19" t="s">
        <v>9</v>
      </c>
      <c r="C8" s="6">
        <v>0</v>
      </c>
      <c r="D8" s="6">
        <v>0</v>
      </c>
      <c r="E8" s="6" t="s">
        <v>11</v>
      </c>
      <c r="F8" s="6" t="s">
        <v>16</v>
      </c>
      <c r="G8" s="6">
        <v>8340000</v>
      </c>
      <c r="H8" s="6">
        <v>7841460</v>
      </c>
      <c r="I8" s="6">
        <f t="shared" si="0"/>
        <v>498540</v>
      </c>
    </row>
    <row r="9" spans="1:9" ht="22.15" customHeight="1" x14ac:dyDescent="0.3">
      <c r="A9" s="19" t="s">
        <v>10</v>
      </c>
      <c r="B9" s="19" t="s">
        <v>10</v>
      </c>
      <c r="C9" s="6">
        <v>632000</v>
      </c>
      <c r="D9" s="6">
        <v>778961</v>
      </c>
      <c r="E9" s="6" t="s">
        <v>11</v>
      </c>
      <c r="F9" s="6" t="s">
        <v>17</v>
      </c>
      <c r="G9" s="6">
        <v>100000</v>
      </c>
      <c r="H9" s="6">
        <v>34925</v>
      </c>
      <c r="I9" s="6">
        <f t="shared" si="0"/>
        <v>65075</v>
      </c>
    </row>
    <row r="10" spans="1:9" ht="22.15" customHeight="1" x14ac:dyDescent="0.3">
      <c r="A10" s="29"/>
      <c r="B10" s="29"/>
      <c r="C10" s="6"/>
      <c r="D10" s="6"/>
      <c r="E10" s="6" t="s">
        <v>18</v>
      </c>
      <c r="F10" s="6" t="s">
        <v>19</v>
      </c>
      <c r="G10" s="6">
        <v>0</v>
      </c>
      <c r="H10" s="6" t="s">
        <v>140</v>
      </c>
      <c r="I10" s="6">
        <v>0</v>
      </c>
    </row>
    <row r="11" spans="1:9" ht="22.15" customHeight="1" x14ac:dyDescent="0.3">
      <c r="A11" s="29"/>
      <c r="B11" s="29"/>
      <c r="C11" s="6"/>
      <c r="D11" s="6"/>
      <c r="E11" s="6" t="s">
        <v>20</v>
      </c>
      <c r="F11" s="6" t="s">
        <v>21</v>
      </c>
      <c r="G11" s="6">
        <v>30000000</v>
      </c>
      <c r="H11" s="6">
        <v>14945300</v>
      </c>
      <c r="I11" s="6">
        <f t="shared" si="0"/>
        <v>15054700</v>
      </c>
    </row>
    <row r="12" spans="1:9" ht="22.15" customHeight="1" x14ac:dyDescent="0.3">
      <c r="A12" s="29"/>
      <c r="B12" s="29"/>
      <c r="C12" s="6"/>
      <c r="D12" s="6"/>
      <c r="E12" s="6" t="s">
        <v>20</v>
      </c>
      <c r="F12" s="6" t="s">
        <v>22</v>
      </c>
      <c r="G12" s="6">
        <v>5447000</v>
      </c>
      <c r="H12" s="6">
        <v>5144740</v>
      </c>
      <c r="I12" s="6">
        <f t="shared" si="0"/>
        <v>302260</v>
      </c>
    </row>
    <row r="13" spans="1:9" ht="22.15" customHeight="1" x14ac:dyDescent="0.3">
      <c r="A13" s="29"/>
      <c r="B13" s="29"/>
      <c r="C13" s="6"/>
      <c r="D13" s="6"/>
      <c r="E13" s="6" t="s">
        <v>20</v>
      </c>
      <c r="F13" s="6" t="s">
        <v>23</v>
      </c>
      <c r="G13" s="6">
        <v>11715000</v>
      </c>
      <c r="H13" s="6">
        <v>11715000</v>
      </c>
      <c r="I13" s="6">
        <f t="shared" si="0"/>
        <v>0</v>
      </c>
    </row>
    <row r="14" spans="1:9" ht="22.15" customHeight="1" x14ac:dyDescent="0.3">
      <c r="A14" s="29"/>
      <c r="B14" s="29"/>
      <c r="C14" s="6"/>
      <c r="D14" s="6"/>
      <c r="E14" s="6" t="s">
        <v>20</v>
      </c>
      <c r="F14" s="6" t="s">
        <v>24</v>
      </c>
      <c r="G14" s="6">
        <v>5000000</v>
      </c>
      <c r="H14" s="6">
        <v>4972350</v>
      </c>
      <c r="I14" s="6">
        <f t="shared" si="0"/>
        <v>27650</v>
      </c>
    </row>
    <row r="15" spans="1:9" ht="22.15" customHeight="1" x14ac:dyDescent="0.3">
      <c r="A15" s="29"/>
      <c r="B15" s="29"/>
      <c r="C15" s="6"/>
      <c r="D15" s="6"/>
      <c r="E15" s="6" t="s">
        <v>20</v>
      </c>
      <c r="F15" s="6" t="s">
        <v>25</v>
      </c>
      <c r="G15" s="6">
        <v>200000</v>
      </c>
      <c r="H15" s="6">
        <v>169000</v>
      </c>
      <c r="I15" s="6">
        <f t="shared" si="0"/>
        <v>31000</v>
      </c>
    </row>
    <row r="16" spans="1:9" ht="22.15" customHeight="1" x14ac:dyDescent="0.3">
      <c r="A16" s="29"/>
      <c r="B16" s="29"/>
      <c r="C16" s="6"/>
      <c r="D16" s="6"/>
      <c r="E16" s="6" t="s">
        <v>20</v>
      </c>
      <c r="F16" s="6" t="s">
        <v>26</v>
      </c>
      <c r="G16" s="6">
        <v>632000</v>
      </c>
      <c r="H16" s="6">
        <v>624000</v>
      </c>
      <c r="I16" s="6">
        <f t="shared" si="0"/>
        <v>8000</v>
      </c>
    </row>
    <row r="17" spans="1:9" ht="22.15" customHeight="1" x14ac:dyDescent="0.3">
      <c r="A17" s="29"/>
      <c r="B17" s="29"/>
      <c r="C17" s="6"/>
      <c r="D17" s="6"/>
      <c r="E17" s="6" t="s">
        <v>20</v>
      </c>
      <c r="F17" s="6" t="s">
        <v>27</v>
      </c>
      <c r="G17" s="6">
        <v>5000000</v>
      </c>
      <c r="H17" s="6">
        <v>4723640</v>
      </c>
      <c r="I17" s="6">
        <f t="shared" si="0"/>
        <v>276360</v>
      </c>
    </row>
    <row r="18" spans="1:9" ht="22.15" customHeight="1" x14ac:dyDescent="0.3">
      <c r="A18" s="29"/>
      <c r="B18" s="29"/>
      <c r="C18" s="6"/>
      <c r="D18" s="6"/>
      <c r="E18" s="6" t="s">
        <v>20</v>
      </c>
      <c r="F18" s="6" t="s">
        <v>28</v>
      </c>
      <c r="G18" s="6">
        <v>31000000</v>
      </c>
      <c r="H18" s="6">
        <v>28333290</v>
      </c>
      <c r="I18" s="6">
        <f t="shared" si="0"/>
        <v>2666710</v>
      </c>
    </row>
    <row r="19" spans="1:9" ht="22.15" customHeight="1" x14ac:dyDescent="0.3">
      <c r="A19" s="29"/>
      <c r="B19" s="29"/>
      <c r="C19" s="6"/>
      <c r="D19" s="6"/>
      <c r="E19" s="6" t="s">
        <v>20</v>
      </c>
      <c r="F19" s="6" t="s">
        <v>45</v>
      </c>
      <c r="G19" s="6">
        <v>6580000</v>
      </c>
      <c r="H19" s="6">
        <v>6443410</v>
      </c>
      <c r="I19" s="6">
        <f t="shared" si="0"/>
        <v>136590</v>
      </c>
    </row>
    <row r="20" spans="1:9" ht="22.15" customHeight="1" x14ac:dyDescent="0.3">
      <c r="A20" s="29"/>
      <c r="B20" s="29"/>
      <c r="C20" s="6"/>
      <c r="D20" s="6"/>
      <c r="E20" s="6" t="s">
        <v>20</v>
      </c>
      <c r="F20" s="6" t="s">
        <v>51</v>
      </c>
      <c r="G20" s="6">
        <v>5000000</v>
      </c>
      <c r="H20" s="6">
        <v>4712000</v>
      </c>
      <c r="I20" s="6">
        <f t="shared" si="0"/>
        <v>288000</v>
      </c>
    </row>
    <row r="21" spans="1:9" ht="22.15" customHeight="1" x14ac:dyDescent="0.3">
      <c r="A21" s="29"/>
      <c r="B21" s="29"/>
      <c r="C21" s="6"/>
      <c r="D21" s="6"/>
      <c r="E21" s="6" t="s">
        <v>20</v>
      </c>
      <c r="F21" s="6" t="s">
        <v>46</v>
      </c>
      <c r="G21" s="6">
        <v>3420000</v>
      </c>
      <c r="H21" s="6">
        <v>3412400</v>
      </c>
      <c r="I21" s="6">
        <f t="shared" si="0"/>
        <v>7600</v>
      </c>
    </row>
    <row r="22" spans="1:9" ht="22.15" customHeight="1" x14ac:dyDescent="0.3">
      <c r="A22" s="29"/>
      <c r="B22" s="29"/>
      <c r="C22" s="6"/>
      <c r="D22" s="6"/>
      <c r="E22" s="6" t="s">
        <v>20</v>
      </c>
      <c r="F22" s="6" t="s">
        <v>52</v>
      </c>
      <c r="G22" s="6">
        <v>2100000</v>
      </c>
      <c r="H22" s="6">
        <v>200000</v>
      </c>
      <c r="I22" s="6">
        <f t="shared" si="0"/>
        <v>1900000</v>
      </c>
    </row>
    <row r="23" spans="1:9" ht="22.15" customHeight="1" x14ac:dyDescent="0.3">
      <c r="A23" s="29"/>
      <c r="B23" s="29"/>
      <c r="C23" s="6"/>
      <c r="D23" s="6"/>
      <c r="E23" s="6" t="s">
        <v>20</v>
      </c>
      <c r="F23" s="6" t="s">
        <v>47</v>
      </c>
      <c r="G23" s="6">
        <v>21096000</v>
      </c>
      <c r="H23" s="6">
        <v>20409820</v>
      </c>
      <c r="I23" s="6">
        <f t="shared" si="0"/>
        <v>686180</v>
      </c>
    </row>
    <row r="24" spans="1:9" ht="22.15" customHeight="1" x14ac:dyDescent="0.3">
      <c r="A24" s="29"/>
      <c r="B24" s="29"/>
      <c r="C24" s="6"/>
      <c r="D24" s="6"/>
      <c r="E24" s="6" t="s">
        <v>20</v>
      </c>
      <c r="F24" s="6" t="s">
        <v>48</v>
      </c>
      <c r="G24" s="6">
        <v>1304000</v>
      </c>
      <c r="H24" s="6">
        <v>874670</v>
      </c>
      <c r="I24" s="6">
        <f t="shared" si="0"/>
        <v>429330</v>
      </c>
    </row>
    <row r="25" spans="1:9" ht="22.15" customHeight="1" x14ac:dyDescent="0.3">
      <c r="A25" s="29"/>
      <c r="B25" s="29"/>
      <c r="C25" s="6"/>
      <c r="D25" s="6"/>
      <c r="E25" s="6" t="s">
        <v>20</v>
      </c>
      <c r="F25" s="6" t="s">
        <v>29</v>
      </c>
      <c r="G25" s="6">
        <v>23710000</v>
      </c>
      <c r="H25" s="6">
        <v>23710000</v>
      </c>
      <c r="I25" s="6">
        <f t="shared" si="0"/>
        <v>0</v>
      </c>
    </row>
    <row r="26" spans="1:9" ht="22.15" customHeight="1" x14ac:dyDescent="0.3">
      <c r="A26" s="29"/>
      <c r="B26" s="29"/>
      <c r="C26" s="6"/>
      <c r="D26" s="6"/>
      <c r="E26" s="6" t="s">
        <v>20</v>
      </c>
      <c r="F26" s="6" t="s">
        <v>30</v>
      </c>
      <c r="G26" s="6">
        <v>27976000</v>
      </c>
      <c r="H26" s="6">
        <v>27976000</v>
      </c>
      <c r="I26" s="6">
        <f t="shared" si="0"/>
        <v>0</v>
      </c>
    </row>
    <row r="27" spans="1:9" ht="22.15" customHeight="1" x14ac:dyDescent="0.3">
      <c r="A27" s="29"/>
      <c r="B27" s="29"/>
      <c r="C27" s="6"/>
      <c r="D27" s="6"/>
      <c r="E27" s="6" t="s">
        <v>20</v>
      </c>
      <c r="F27" s="6" t="s">
        <v>31</v>
      </c>
      <c r="G27" s="6">
        <v>30393000</v>
      </c>
      <c r="H27" s="6">
        <v>30313420</v>
      </c>
      <c r="I27" s="6">
        <f t="shared" si="0"/>
        <v>79580</v>
      </c>
    </row>
    <row r="28" spans="1:9" ht="22.15" customHeight="1" x14ac:dyDescent="0.3">
      <c r="A28" s="29"/>
      <c r="B28" s="29"/>
      <c r="C28" s="6"/>
      <c r="D28" s="6"/>
      <c r="E28" s="6" t="s">
        <v>20</v>
      </c>
      <c r="F28" s="6" t="s">
        <v>32</v>
      </c>
      <c r="G28" s="6">
        <v>4500000</v>
      </c>
      <c r="H28" s="6">
        <v>4051210</v>
      </c>
      <c r="I28" s="6">
        <f t="shared" si="0"/>
        <v>448790</v>
      </c>
    </row>
    <row r="29" spans="1:9" ht="22.15" customHeight="1" x14ac:dyDescent="0.3">
      <c r="A29" s="29"/>
      <c r="B29" s="29"/>
      <c r="C29" s="6"/>
      <c r="D29" s="6"/>
      <c r="E29" s="6" t="s">
        <v>20</v>
      </c>
      <c r="F29" s="6" t="s">
        <v>33</v>
      </c>
      <c r="G29" s="6">
        <v>7547000</v>
      </c>
      <c r="H29" s="6">
        <v>6181670</v>
      </c>
      <c r="I29" s="6">
        <f t="shared" si="0"/>
        <v>1365330</v>
      </c>
    </row>
    <row r="30" spans="1:9" ht="22.15" customHeight="1" x14ac:dyDescent="0.3">
      <c r="A30" s="29"/>
      <c r="B30" s="29"/>
      <c r="C30" s="6"/>
      <c r="D30" s="6"/>
      <c r="E30" s="6" t="s">
        <v>20</v>
      </c>
      <c r="F30" s="6" t="s">
        <v>34</v>
      </c>
      <c r="G30" s="6">
        <v>24760000</v>
      </c>
      <c r="H30" s="6">
        <v>24613690</v>
      </c>
      <c r="I30" s="6">
        <f t="shared" si="0"/>
        <v>146310</v>
      </c>
    </row>
    <row r="31" spans="1:9" ht="22.15" customHeight="1" x14ac:dyDescent="0.3">
      <c r="A31" s="29"/>
      <c r="B31" s="29"/>
      <c r="C31" s="6"/>
      <c r="D31" s="6"/>
      <c r="E31" s="6" t="s">
        <v>20</v>
      </c>
      <c r="F31" s="6" t="s">
        <v>35</v>
      </c>
      <c r="G31" s="6">
        <v>2000000</v>
      </c>
      <c r="H31" s="6">
        <v>1553690</v>
      </c>
      <c r="I31" s="6">
        <f t="shared" si="0"/>
        <v>446310</v>
      </c>
    </row>
    <row r="32" spans="1:9" ht="22.15" customHeight="1" x14ac:dyDescent="0.3">
      <c r="A32" s="29"/>
      <c r="B32" s="29"/>
      <c r="C32" s="6"/>
      <c r="D32" s="6"/>
      <c r="E32" s="6" t="s">
        <v>20</v>
      </c>
      <c r="F32" s="6" t="s">
        <v>36</v>
      </c>
      <c r="G32" s="6">
        <v>5000000</v>
      </c>
      <c r="H32" s="6">
        <v>5000000</v>
      </c>
      <c r="I32" s="6">
        <f t="shared" si="0"/>
        <v>0</v>
      </c>
    </row>
    <row r="33" spans="1:9" ht="22.15" customHeight="1" x14ac:dyDescent="0.3">
      <c r="A33" s="29"/>
      <c r="B33" s="29"/>
      <c r="C33" s="6"/>
      <c r="D33" s="6"/>
      <c r="E33" s="6" t="s">
        <v>20</v>
      </c>
      <c r="F33" s="6" t="s">
        <v>37</v>
      </c>
      <c r="G33" s="6">
        <v>58265000</v>
      </c>
      <c r="H33" s="6">
        <v>55768630</v>
      </c>
      <c r="I33" s="6">
        <f t="shared" si="0"/>
        <v>2496370</v>
      </c>
    </row>
    <row r="34" spans="1:9" ht="22.15" customHeight="1" x14ac:dyDescent="0.3">
      <c r="A34" s="29"/>
      <c r="B34" s="29"/>
      <c r="C34" s="6"/>
      <c r="D34" s="6"/>
      <c r="E34" s="6" t="s">
        <v>20</v>
      </c>
      <c r="F34" s="6" t="s">
        <v>38</v>
      </c>
      <c r="G34" s="6">
        <v>13160000</v>
      </c>
      <c r="H34" s="6">
        <v>10641310</v>
      </c>
      <c r="I34" s="6">
        <f t="shared" si="0"/>
        <v>2518690</v>
      </c>
    </row>
    <row r="35" spans="1:9" ht="22.15" customHeight="1" x14ac:dyDescent="0.3">
      <c r="A35" s="29"/>
      <c r="B35" s="29"/>
      <c r="C35" s="6"/>
      <c r="D35" s="6"/>
      <c r="E35" s="6" t="s">
        <v>20</v>
      </c>
      <c r="F35" s="6" t="s">
        <v>39</v>
      </c>
      <c r="G35" s="6">
        <v>2200000</v>
      </c>
      <c r="H35" s="6">
        <v>1248460</v>
      </c>
      <c r="I35" s="6">
        <f t="shared" si="0"/>
        <v>951540</v>
      </c>
    </row>
    <row r="36" spans="1:9" ht="22.15" customHeight="1" x14ac:dyDescent="0.3">
      <c r="A36" s="29"/>
      <c r="B36" s="29"/>
      <c r="C36" s="6"/>
      <c r="D36" s="6"/>
      <c r="E36" s="6" t="s">
        <v>20</v>
      </c>
      <c r="F36" s="6" t="s">
        <v>40</v>
      </c>
      <c r="G36" s="6">
        <v>3000000</v>
      </c>
      <c r="H36" s="6">
        <v>2754200</v>
      </c>
      <c r="I36" s="6">
        <f t="shared" si="0"/>
        <v>245800</v>
      </c>
    </row>
    <row r="37" spans="1:9" ht="22.15" customHeight="1" x14ac:dyDescent="0.3">
      <c r="A37" s="29"/>
      <c r="B37" s="29"/>
      <c r="C37" s="6"/>
      <c r="D37" s="6"/>
      <c r="E37" s="6" t="s">
        <v>20</v>
      </c>
      <c r="F37" s="6" t="s">
        <v>41</v>
      </c>
      <c r="G37" s="6">
        <v>100000</v>
      </c>
      <c r="H37" s="6">
        <v>61000</v>
      </c>
      <c r="I37" s="6">
        <f t="shared" si="0"/>
        <v>39000</v>
      </c>
    </row>
    <row r="38" spans="1:9" ht="22.15" customHeight="1" x14ac:dyDescent="0.3">
      <c r="A38" s="29"/>
      <c r="B38" s="29"/>
      <c r="C38" s="6"/>
      <c r="D38" s="6"/>
      <c r="E38" s="6" t="s">
        <v>20</v>
      </c>
      <c r="F38" s="6" t="s">
        <v>42</v>
      </c>
      <c r="G38" s="6">
        <v>14090000</v>
      </c>
      <c r="H38" s="6">
        <v>14090000</v>
      </c>
      <c r="I38" s="6">
        <f t="shared" si="0"/>
        <v>0</v>
      </c>
    </row>
    <row r="39" spans="1:9" ht="22.15" customHeight="1" x14ac:dyDescent="0.3">
      <c r="A39" s="29"/>
      <c r="B39" s="29"/>
      <c r="C39" s="6"/>
      <c r="D39" s="6"/>
      <c r="E39" s="6" t="s">
        <v>20</v>
      </c>
      <c r="F39" s="6" t="s">
        <v>43</v>
      </c>
      <c r="G39" s="6">
        <v>2000000</v>
      </c>
      <c r="H39" s="6">
        <v>2000000</v>
      </c>
      <c r="I39" s="6">
        <f t="shared" si="0"/>
        <v>0</v>
      </c>
    </row>
    <row r="40" spans="1:9" ht="22.15" customHeight="1" x14ac:dyDescent="0.3">
      <c r="A40" s="29"/>
      <c r="B40" s="29"/>
      <c r="C40" s="6"/>
      <c r="D40" s="6"/>
      <c r="E40" s="6" t="s">
        <v>20</v>
      </c>
      <c r="F40" s="6" t="s">
        <v>44</v>
      </c>
      <c r="G40" s="6">
        <v>2250000</v>
      </c>
      <c r="H40" s="6">
        <v>2250000</v>
      </c>
      <c r="I40" s="6">
        <f t="shared" si="0"/>
        <v>0</v>
      </c>
    </row>
    <row r="41" spans="1:9" ht="22.15" customHeight="1" x14ac:dyDescent="0.3">
      <c r="A41" s="29"/>
      <c r="B41" s="29"/>
      <c r="C41" s="6"/>
      <c r="D41" s="6"/>
      <c r="E41" s="6" t="s">
        <v>20</v>
      </c>
      <c r="F41" s="6" t="s">
        <v>50</v>
      </c>
      <c r="G41" s="6">
        <v>1339000</v>
      </c>
      <c r="H41" s="20">
        <v>0</v>
      </c>
      <c r="I41" s="6">
        <f t="shared" si="0"/>
        <v>1339000</v>
      </c>
    </row>
    <row r="42" spans="1:9" ht="22.15" customHeight="1" x14ac:dyDescent="0.3">
      <c r="A42" s="29"/>
      <c r="B42" s="29"/>
      <c r="C42" s="6"/>
      <c r="D42" s="6"/>
      <c r="E42" s="6" t="s">
        <v>20</v>
      </c>
      <c r="F42" s="6" t="s">
        <v>141</v>
      </c>
      <c r="G42" s="6">
        <v>263728000</v>
      </c>
      <c r="H42" s="6">
        <v>216211280</v>
      </c>
      <c r="I42" s="6">
        <f t="shared" si="0"/>
        <v>47516720</v>
      </c>
    </row>
    <row r="43" spans="1:9" ht="22.15" customHeight="1" x14ac:dyDescent="0.3">
      <c r="A43" s="29"/>
      <c r="B43" s="29"/>
      <c r="C43" s="6"/>
      <c r="D43" s="6"/>
      <c r="E43" s="6" t="s">
        <v>20</v>
      </c>
      <c r="F43" s="6" t="s">
        <v>142</v>
      </c>
      <c r="G43" s="6">
        <v>35610000</v>
      </c>
      <c r="H43" s="6">
        <v>33596946</v>
      </c>
      <c r="I43" s="6">
        <f t="shared" si="0"/>
        <v>2013054</v>
      </c>
    </row>
    <row r="44" spans="1:9" ht="22.15" customHeight="1" x14ac:dyDescent="0.3">
      <c r="A44" s="29"/>
      <c r="B44" s="29"/>
      <c r="C44" s="6"/>
      <c r="D44" s="6"/>
      <c r="E44" s="6" t="s">
        <v>53</v>
      </c>
      <c r="F44" s="6" t="s">
        <v>171</v>
      </c>
      <c r="G44" s="6"/>
      <c r="H44" s="6">
        <v>79591163</v>
      </c>
      <c r="I44" s="6">
        <f t="shared" si="0"/>
        <v>-79591163</v>
      </c>
    </row>
    <row r="45" spans="1:9" ht="22.15" customHeight="1" x14ac:dyDescent="0.3">
      <c r="A45" s="29"/>
      <c r="B45" s="30"/>
      <c r="C45" s="6"/>
      <c r="D45" s="6"/>
      <c r="E45" s="6" t="s">
        <v>9</v>
      </c>
      <c r="F45" s="31" t="s">
        <v>158</v>
      </c>
      <c r="G45" s="6"/>
      <c r="H45" s="6">
        <v>3664357</v>
      </c>
      <c r="I45" s="6">
        <f t="shared" si="0"/>
        <v>-3664357</v>
      </c>
    </row>
    <row r="46" spans="1:9" ht="22.15" customHeight="1" x14ac:dyDescent="0.3">
      <c r="A46" s="29"/>
      <c r="B46" s="30"/>
      <c r="C46" s="6"/>
      <c r="D46" s="6"/>
      <c r="E46" s="6" t="s">
        <v>9</v>
      </c>
      <c r="F46" s="31" t="s">
        <v>143</v>
      </c>
      <c r="G46" s="6"/>
      <c r="H46" s="6">
        <v>8000</v>
      </c>
      <c r="I46" s="6">
        <f t="shared" si="0"/>
        <v>-8000</v>
      </c>
    </row>
    <row r="47" spans="1:9" ht="22.15" customHeight="1" x14ac:dyDescent="0.3">
      <c r="A47" s="36" t="s">
        <v>54</v>
      </c>
      <c r="B47" s="37"/>
      <c r="C47" s="6">
        <f>SUM(C4:C44)</f>
        <v>800722000</v>
      </c>
      <c r="D47" s="6">
        <f>SUM(D4:D44)</f>
        <v>800868961</v>
      </c>
      <c r="E47" s="38" t="s">
        <v>55</v>
      </c>
      <c r="F47" s="39"/>
      <c r="G47" s="6">
        <f>SUM(G4:G44)</f>
        <v>800722000</v>
      </c>
      <c r="H47" s="6">
        <f>SUM(H4:H46)</f>
        <v>800868961</v>
      </c>
      <c r="I47" s="6">
        <f>SUM(I4:I46)</f>
        <v>-146961</v>
      </c>
    </row>
  </sheetData>
  <mergeCells count="5">
    <mergeCell ref="A2:D2"/>
    <mergeCell ref="E2:I2"/>
    <mergeCell ref="A47:B47"/>
    <mergeCell ref="E47:F47"/>
    <mergeCell ref="A1:I1"/>
  </mergeCells>
  <phoneticPr fontId="2" type="noConversion"/>
  <pageMargins left="0.6" right="0.15748031496062992" top="0.39370078740157483" bottom="0.15748031496062992" header="0.15748031496062992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workbookViewId="0">
      <selection activeCell="E14" sqref="E14"/>
    </sheetView>
  </sheetViews>
  <sheetFormatPr defaultRowHeight="16.5" x14ac:dyDescent="0.3"/>
  <cols>
    <col min="1" max="1" width="11" style="13" bestFit="1" customWidth="1"/>
    <col min="2" max="2" width="14.5" style="13" customWidth="1"/>
    <col min="3" max="3" width="26.125" style="13" customWidth="1"/>
    <col min="4" max="4" width="12.125" style="13" customWidth="1"/>
    <col min="5" max="5" width="16.5" style="27" customWidth="1"/>
    <col min="6" max="6" width="16.625" style="27" customWidth="1"/>
    <col min="7" max="7" width="15.625" style="27" customWidth="1"/>
    <col min="8" max="8" width="16.875" style="27" customWidth="1"/>
    <col min="9" max="9" width="9" style="1"/>
  </cols>
  <sheetData>
    <row r="1" spans="1:8" ht="58.5" customHeight="1" x14ac:dyDescent="0.3">
      <c r="A1" s="53" t="s">
        <v>230</v>
      </c>
      <c r="B1" s="53"/>
      <c r="C1" s="53"/>
      <c r="D1" s="53"/>
      <c r="E1" s="53"/>
      <c r="F1" s="53"/>
      <c r="G1" s="53"/>
      <c r="H1" s="53"/>
    </row>
    <row r="2" spans="1:8" ht="21.75" customHeight="1" x14ac:dyDescent="0.3">
      <c r="A2" s="54" t="s">
        <v>56</v>
      </c>
      <c r="B2" s="55"/>
      <c r="C2" s="56"/>
      <c r="D2" s="50" t="s">
        <v>148</v>
      </c>
      <c r="E2" s="57" t="s">
        <v>144</v>
      </c>
      <c r="F2" s="57" t="s">
        <v>145</v>
      </c>
      <c r="G2" s="57" t="s">
        <v>146</v>
      </c>
      <c r="H2" s="57" t="s">
        <v>147</v>
      </c>
    </row>
    <row r="3" spans="1:8" ht="21.75" customHeight="1" x14ac:dyDescent="0.3">
      <c r="A3" s="4" t="s">
        <v>57</v>
      </c>
      <c r="B3" s="4" t="s">
        <v>58</v>
      </c>
      <c r="C3" s="4" t="s">
        <v>59</v>
      </c>
      <c r="D3" s="52"/>
      <c r="E3" s="58"/>
      <c r="F3" s="58"/>
      <c r="G3" s="58"/>
      <c r="H3" s="58"/>
    </row>
    <row r="4" spans="1:8" ht="21.75" customHeight="1" x14ac:dyDescent="0.3">
      <c r="A4" s="50" t="s">
        <v>61</v>
      </c>
      <c r="B4" s="50" t="s">
        <v>61</v>
      </c>
      <c r="C4" s="50" t="s">
        <v>62</v>
      </c>
      <c r="D4" s="4" t="s">
        <v>149</v>
      </c>
      <c r="E4" s="25">
        <v>608825000</v>
      </c>
      <c r="F4" s="25">
        <v>0</v>
      </c>
      <c r="G4" s="25">
        <v>0</v>
      </c>
      <c r="H4" s="25">
        <f>SUM(E4:G4)</f>
        <v>608825000</v>
      </c>
    </row>
    <row r="5" spans="1:8" ht="21.75" customHeight="1" x14ac:dyDescent="0.3">
      <c r="A5" s="51"/>
      <c r="B5" s="51"/>
      <c r="C5" s="51"/>
      <c r="D5" s="4" t="s">
        <v>150</v>
      </c>
      <c r="E5" s="25">
        <v>608825000</v>
      </c>
      <c r="F5" s="25">
        <v>0</v>
      </c>
      <c r="G5" s="25">
        <v>0</v>
      </c>
      <c r="H5" s="25">
        <f t="shared" ref="H5:H21" si="0">SUM(E5:G5)</f>
        <v>608825000</v>
      </c>
    </row>
    <row r="6" spans="1:8" ht="21.75" customHeight="1" x14ac:dyDescent="0.3">
      <c r="A6" s="51"/>
      <c r="B6" s="51"/>
      <c r="C6" s="52"/>
      <c r="D6" s="4" t="s">
        <v>151</v>
      </c>
      <c r="E6" s="25">
        <f>SUM(E4-E5)</f>
        <v>0</v>
      </c>
      <c r="F6" s="25">
        <v>0</v>
      </c>
      <c r="G6" s="25">
        <v>0</v>
      </c>
      <c r="H6" s="25">
        <f t="shared" si="0"/>
        <v>0</v>
      </c>
    </row>
    <row r="7" spans="1:8" ht="21.75" customHeight="1" x14ac:dyDescent="0.3">
      <c r="A7" s="51"/>
      <c r="B7" s="51"/>
      <c r="C7" s="50" t="s">
        <v>63</v>
      </c>
      <c r="D7" s="4" t="s">
        <v>149</v>
      </c>
      <c r="E7" s="25">
        <v>76400000</v>
      </c>
      <c r="F7" s="25">
        <v>0</v>
      </c>
      <c r="G7" s="25">
        <v>0</v>
      </c>
      <c r="H7" s="25">
        <f t="shared" si="0"/>
        <v>76400000</v>
      </c>
    </row>
    <row r="8" spans="1:8" ht="21.75" customHeight="1" x14ac:dyDescent="0.3">
      <c r="A8" s="51"/>
      <c r="B8" s="51"/>
      <c r="C8" s="51"/>
      <c r="D8" s="4" t="s">
        <v>150</v>
      </c>
      <c r="E8" s="25">
        <v>76400000</v>
      </c>
      <c r="F8" s="25">
        <v>0</v>
      </c>
      <c r="G8" s="25">
        <v>0</v>
      </c>
      <c r="H8" s="25">
        <f t="shared" si="0"/>
        <v>76400000</v>
      </c>
    </row>
    <row r="9" spans="1:8" ht="21.75" customHeight="1" x14ac:dyDescent="0.3">
      <c r="A9" s="51"/>
      <c r="B9" s="51"/>
      <c r="C9" s="52"/>
      <c r="D9" s="4" t="s">
        <v>151</v>
      </c>
      <c r="E9" s="25">
        <f>SUM(E7-E8)</f>
        <v>0</v>
      </c>
      <c r="F9" s="25">
        <v>0</v>
      </c>
      <c r="G9" s="25">
        <v>0</v>
      </c>
      <c r="H9" s="25">
        <f t="shared" si="0"/>
        <v>0</v>
      </c>
    </row>
    <row r="10" spans="1:8" ht="21.75" customHeight="1" x14ac:dyDescent="0.3">
      <c r="A10" s="51"/>
      <c r="B10" s="51"/>
      <c r="C10" s="50" t="s">
        <v>64</v>
      </c>
      <c r="D10" s="4" t="s">
        <v>149</v>
      </c>
      <c r="E10" s="25">
        <v>30000000</v>
      </c>
      <c r="F10" s="25">
        <v>0</v>
      </c>
      <c r="G10" s="25">
        <v>0</v>
      </c>
      <c r="H10" s="25">
        <f t="shared" si="0"/>
        <v>30000000</v>
      </c>
    </row>
    <row r="11" spans="1:8" ht="21.75" customHeight="1" x14ac:dyDescent="0.3">
      <c r="A11" s="51"/>
      <c r="B11" s="51"/>
      <c r="C11" s="51"/>
      <c r="D11" s="4" t="s">
        <v>150</v>
      </c>
      <c r="E11" s="25">
        <v>30000000</v>
      </c>
      <c r="F11" s="25">
        <v>0</v>
      </c>
      <c r="G11" s="25">
        <v>0</v>
      </c>
      <c r="H11" s="25">
        <f t="shared" si="0"/>
        <v>30000000</v>
      </c>
    </row>
    <row r="12" spans="1:8" ht="21.75" customHeight="1" x14ac:dyDescent="0.3">
      <c r="A12" s="51"/>
      <c r="B12" s="51"/>
      <c r="C12" s="52"/>
      <c r="D12" s="4" t="s">
        <v>151</v>
      </c>
      <c r="E12" s="25">
        <v>0</v>
      </c>
      <c r="F12" s="25">
        <v>0</v>
      </c>
      <c r="G12" s="25">
        <v>0</v>
      </c>
      <c r="H12" s="25">
        <f t="shared" si="0"/>
        <v>0</v>
      </c>
    </row>
    <row r="13" spans="1:8" ht="21.75" customHeight="1" x14ac:dyDescent="0.3">
      <c r="A13" s="51"/>
      <c r="B13" s="51"/>
      <c r="C13" s="50" t="s">
        <v>152</v>
      </c>
      <c r="D13" s="4" t="s">
        <v>149</v>
      </c>
      <c r="E13" s="25">
        <f>SUM(E4+E7+E10)</f>
        <v>715225000</v>
      </c>
      <c r="F13" s="25">
        <v>0</v>
      </c>
      <c r="G13" s="25">
        <v>0</v>
      </c>
      <c r="H13" s="25">
        <f t="shared" si="0"/>
        <v>715225000</v>
      </c>
    </row>
    <row r="14" spans="1:8" ht="21.75" customHeight="1" x14ac:dyDescent="0.3">
      <c r="A14" s="51"/>
      <c r="B14" s="51"/>
      <c r="C14" s="51"/>
      <c r="D14" s="4" t="s">
        <v>150</v>
      </c>
      <c r="E14" s="25">
        <f>SUM(E5+E8+E11)</f>
        <v>715225000</v>
      </c>
      <c r="F14" s="25">
        <v>0</v>
      </c>
      <c r="G14" s="25">
        <v>0</v>
      </c>
      <c r="H14" s="25">
        <f t="shared" si="0"/>
        <v>715225000</v>
      </c>
    </row>
    <row r="15" spans="1:8" ht="21.75" customHeight="1" x14ac:dyDescent="0.3">
      <c r="A15" s="51"/>
      <c r="B15" s="52"/>
      <c r="C15" s="51"/>
      <c r="D15" s="4" t="s">
        <v>151</v>
      </c>
      <c r="E15" s="25">
        <f>SUM(E13-E14)</f>
        <v>0</v>
      </c>
      <c r="F15" s="25">
        <v>0</v>
      </c>
      <c r="G15" s="25">
        <v>0</v>
      </c>
      <c r="H15" s="25">
        <f t="shared" si="0"/>
        <v>0</v>
      </c>
    </row>
    <row r="16" spans="1:8" ht="21.75" customHeight="1" x14ac:dyDescent="0.3">
      <c r="A16" s="51"/>
      <c r="B16" s="41" t="s">
        <v>152</v>
      </c>
      <c r="C16" s="43"/>
      <c r="D16" s="4" t="s">
        <v>149</v>
      </c>
      <c r="E16" s="25">
        <f>SUM(E4+E7+E10)</f>
        <v>715225000</v>
      </c>
      <c r="F16" s="25">
        <v>0</v>
      </c>
      <c r="G16" s="25">
        <v>0</v>
      </c>
      <c r="H16" s="25">
        <f t="shared" si="0"/>
        <v>715225000</v>
      </c>
    </row>
    <row r="17" spans="1:8" ht="21.75" customHeight="1" x14ac:dyDescent="0.3">
      <c r="A17" s="51"/>
      <c r="B17" s="44"/>
      <c r="C17" s="46"/>
      <c r="D17" s="4" t="s">
        <v>150</v>
      </c>
      <c r="E17" s="25">
        <f>SUM(E5+E8+E11)</f>
        <v>715225000</v>
      </c>
      <c r="F17" s="25">
        <v>0</v>
      </c>
      <c r="G17" s="25">
        <v>0</v>
      </c>
      <c r="H17" s="25">
        <f t="shared" si="0"/>
        <v>715225000</v>
      </c>
    </row>
    <row r="18" spans="1:8" ht="21.75" customHeight="1" x14ac:dyDescent="0.3">
      <c r="A18" s="52"/>
      <c r="B18" s="47"/>
      <c r="C18" s="49"/>
      <c r="D18" s="4" t="s">
        <v>151</v>
      </c>
      <c r="E18" s="25">
        <f>SUM(E16-E17)</f>
        <v>0</v>
      </c>
      <c r="F18" s="25">
        <v>0</v>
      </c>
      <c r="G18" s="25">
        <v>0</v>
      </c>
      <c r="H18" s="25">
        <f t="shared" si="0"/>
        <v>0</v>
      </c>
    </row>
    <row r="19" spans="1:8" ht="21.75" customHeight="1" x14ac:dyDescent="0.3">
      <c r="A19" s="41" t="s">
        <v>153</v>
      </c>
      <c r="B19" s="42"/>
      <c r="C19" s="43"/>
      <c r="D19" s="4" t="s">
        <v>149</v>
      </c>
      <c r="E19" s="25">
        <f>SUM(E4+E7+E10)</f>
        <v>715225000</v>
      </c>
      <c r="F19" s="25">
        <v>0</v>
      </c>
      <c r="G19" s="25">
        <v>0</v>
      </c>
      <c r="H19" s="25">
        <f t="shared" si="0"/>
        <v>715225000</v>
      </c>
    </row>
    <row r="20" spans="1:8" ht="21.75" customHeight="1" x14ac:dyDescent="0.3">
      <c r="A20" s="44"/>
      <c r="B20" s="45"/>
      <c r="C20" s="46"/>
      <c r="D20" s="4" t="s">
        <v>150</v>
      </c>
      <c r="E20" s="25">
        <f>SUM(E5+E8+E11)</f>
        <v>715225000</v>
      </c>
      <c r="F20" s="25">
        <v>0</v>
      </c>
      <c r="G20" s="25">
        <v>0</v>
      </c>
      <c r="H20" s="25">
        <f t="shared" si="0"/>
        <v>715225000</v>
      </c>
    </row>
    <row r="21" spans="1:8" ht="21.75" customHeight="1" x14ac:dyDescent="0.3">
      <c r="A21" s="47"/>
      <c r="B21" s="48"/>
      <c r="C21" s="49"/>
      <c r="D21" s="4" t="s">
        <v>151</v>
      </c>
      <c r="E21" s="25">
        <f>SUM(E19-E20)</f>
        <v>0</v>
      </c>
      <c r="F21" s="25">
        <v>0</v>
      </c>
      <c r="G21" s="25">
        <v>0</v>
      </c>
      <c r="H21" s="25">
        <f t="shared" si="0"/>
        <v>0</v>
      </c>
    </row>
    <row r="22" spans="1:8" ht="21.75" customHeight="1" x14ac:dyDescent="0.3">
      <c r="A22" s="50" t="s">
        <v>65</v>
      </c>
      <c r="B22" s="50" t="s">
        <v>65</v>
      </c>
      <c r="C22" s="50" t="s">
        <v>66</v>
      </c>
      <c r="D22" s="4" t="s">
        <v>149</v>
      </c>
      <c r="E22" s="25">
        <v>0</v>
      </c>
      <c r="F22" s="25">
        <v>0</v>
      </c>
      <c r="G22" s="25">
        <v>73026000</v>
      </c>
      <c r="H22" s="25">
        <f>SUM(E22:G22)</f>
        <v>73026000</v>
      </c>
    </row>
    <row r="23" spans="1:8" ht="21.75" customHeight="1" x14ac:dyDescent="0.3">
      <c r="A23" s="51"/>
      <c r="B23" s="51"/>
      <c r="C23" s="51"/>
      <c r="D23" s="4" t="s">
        <v>150</v>
      </c>
      <c r="E23" s="25">
        <v>0</v>
      </c>
      <c r="F23" s="25">
        <v>0</v>
      </c>
      <c r="G23" s="25">
        <v>73026000</v>
      </c>
      <c r="H23" s="25">
        <f t="shared" ref="H23:H36" si="1">SUM(E23:G23)</f>
        <v>73026000</v>
      </c>
    </row>
    <row r="24" spans="1:8" ht="21.75" customHeight="1" x14ac:dyDescent="0.3">
      <c r="A24" s="51"/>
      <c r="B24" s="51"/>
      <c r="C24" s="52"/>
      <c r="D24" s="4" t="s">
        <v>151</v>
      </c>
      <c r="E24" s="25">
        <v>0</v>
      </c>
      <c r="F24" s="25">
        <v>0</v>
      </c>
      <c r="G24" s="25">
        <f>SUM(G22-G23)</f>
        <v>0</v>
      </c>
      <c r="H24" s="25">
        <f t="shared" si="1"/>
        <v>0</v>
      </c>
    </row>
    <row r="25" spans="1:8" ht="21.75" customHeight="1" x14ac:dyDescent="0.3">
      <c r="A25" s="51"/>
      <c r="B25" s="51"/>
      <c r="C25" s="50" t="s">
        <v>67</v>
      </c>
      <c r="D25" s="4" t="s">
        <v>149</v>
      </c>
      <c r="E25" s="25">
        <v>0</v>
      </c>
      <c r="F25" s="25">
        <v>0</v>
      </c>
      <c r="G25" s="25">
        <v>8839000</v>
      </c>
      <c r="H25" s="25">
        <f t="shared" si="1"/>
        <v>8839000</v>
      </c>
    </row>
    <row r="26" spans="1:8" ht="21.75" customHeight="1" x14ac:dyDescent="0.3">
      <c r="A26" s="51"/>
      <c r="B26" s="51"/>
      <c r="C26" s="51"/>
      <c r="D26" s="4" t="s">
        <v>150</v>
      </c>
      <c r="E26" s="25">
        <v>0</v>
      </c>
      <c r="F26" s="25">
        <v>0</v>
      </c>
      <c r="G26" s="25">
        <v>8839000</v>
      </c>
      <c r="H26" s="25">
        <f t="shared" si="1"/>
        <v>8839000</v>
      </c>
    </row>
    <row r="27" spans="1:8" ht="21.75" customHeight="1" x14ac:dyDescent="0.3">
      <c r="A27" s="51"/>
      <c r="B27" s="51"/>
      <c r="C27" s="52"/>
      <c r="D27" s="4" t="s">
        <v>151</v>
      </c>
      <c r="E27" s="25">
        <v>0</v>
      </c>
      <c r="F27" s="25">
        <v>0</v>
      </c>
      <c r="G27" s="25">
        <f>SUM(G25-G26)</f>
        <v>0</v>
      </c>
      <c r="H27" s="25">
        <f t="shared" si="1"/>
        <v>0</v>
      </c>
    </row>
    <row r="28" spans="1:8" ht="21.75" customHeight="1" x14ac:dyDescent="0.3">
      <c r="A28" s="51"/>
      <c r="B28" s="51"/>
      <c r="C28" s="50" t="s">
        <v>152</v>
      </c>
      <c r="D28" s="4" t="s">
        <v>149</v>
      </c>
      <c r="E28" s="25">
        <v>0</v>
      </c>
      <c r="F28" s="25">
        <v>0</v>
      </c>
      <c r="G28" s="25">
        <f>SUM(G22+G25)</f>
        <v>81865000</v>
      </c>
      <c r="H28" s="25">
        <f t="shared" si="1"/>
        <v>81865000</v>
      </c>
    </row>
    <row r="29" spans="1:8" ht="21.75" customHeight="1" x14ac:dyDescent="0.3">
      <c r="A29" s="51"/>
      <c r="B29" s="51"/>
      <c r="C29" s="51"/>
      <c r="D29" s="4" t="s">
        <v>150</v>
      </c>
      <c r="E29" s="25">
        <v>0</v>
      </c>
      <c r="F29" s="25">
        <v>0</v>
      </c>
      <c r="G29" s="25">
        <f>SUM(G23+G26)</f>
        <v>81865000</v>
      </c>
      <c r="H29" s="25">
        <f t="shared" si="1"/>
        <v>81865000</v>
      </c>
    </row>
    <row r="30" spans="1:8" ht="21.75" customHeight="1" x14ac:dyDescent="0.3">
      <c r="A30" s="51"/>
      <c r="B30" s="52"/>
      <c r="C30" s="52"/>
      <c r="D30" s="4" t="s">
        <v>151</v>
      </c>
      <c r="E30" s="25">
        <v>0</v>
      </c>
      <c r="F30" s="25">
        <v>0</v>
      </c>
      <c r="G30" s="25">
        <f>SUM(G28-G29)</f>
        <v>0</v>
      </c>
      <c r="H30" s="25">
        <f t="shared" si="1"/>
        <v>0</v>
      </c>
    </row>
    <row r="31" spans="1:8" ht="21.75" customHeight="1" x14ac:dyDescent="0.3">
      <c r="A31" s="51"/>
      <c r="B31" s="41" t="s">
        <v>152</v>
      </c>
      <c r="C31" s="43"/>
      <c r="D31" s="4" t="s">
        <v>149</v>
      </c>
      <c r="E31" s="25">
        <v>0</v>
      </c>
      <c r="F31" s="25">
        <v>0</v>
      </c>
      <c r="G31" s="25">
        <f>SUM(G22+G25)</f>
        <v>81865000</v>
      </c>
      <c r="H31" s="25">
        <f t="shared" si="1"/>
        <v>81865000</v>
      </c>
    </row>
    <row r="32" spans="1:8" ht="21.75" customHeight="1" x14ac:dyDescent="0.3">
      <c r="A32" s="51"/>
      <c r="B32" s="44"/>
      <c r="C32" s="46"/>
      <c r="D32" s="4" t="s">
        <v>150</v>
      </c>
      <c r="E32" s="25">
        <v>0</v>
      </c>
      <c r="F32" s="25">
        <v>0</v>
      </c>
      <c r="G32" s="25">
        <f>SUM(G23+G26)</f>
        <v>81865000</v>
      </c>
      <c r="H32" s="25">
        <f t="shared" si="1"/>
        <v>81865000</v>
      </c>
    </row>
    <row r="33" spans="1:8" ht="21.75" customHeight="1" x14ac:dyDescent="0.3">
      <c r="A33" s="52"/>
      <c r="B33" s="47"/>
      <c r="C33" s="49"/>
      <c r="D33" s="4" t="s">
        <v>151</v>
      </c>
      <c r="E33" s="25">
        <v>0</v>
      </c>
      <c r="F33" s="25">
        <v>0</v>
      </c>
      <c r="G33" s="25">
        <f>SUM(G31-G32)</f>
        <v>0</v>
      </c>
      <c r="H33" s="25">
        <f t="shared" si="1"/>
        <v>0</v>
      </c>
    </row>
    <row r="34" spans="1:8" ht="21.75" customHeight="1" x14ac:dyDescent="0.3">
      <c r="A34" s="41" t="s">
        <v>154</v>
      </c>
      <c r="B34" s="42"/>
      <c r="C34" s="43"/>
      <c r="D34" s="4" t="s">
        <v>149</v>
      </c>
      <c r="E34" s="25">
        <v>0</v>
      </c>
      <c r="F34" s="25">
        <v>0</v>
      </c>
      <c r="G34" s="25">
        <f>SUM(G22+G25)</f>
        <v>81865000</v>
      </c>
      <c r="H34" s="25">
        <f t="shared" si="1"/>
        <v>81865000</v>
      </c>
    </row>
    <row r="35" spans="1:8" ht="21.75" customHeight="1" x14ac:dyDescent="0.3">
      <c r="A35" s="44"/>
      <c r="B35" s="45"/>
      <c r="C35" s="46"/>
      <c r="D35" s="4" t="s">
        <v>150</v>
      </c>
      <c r="E35" s="25">
        <v>0</v>
      </c>
      <c r="F35" s="25">
        <v>0</v>
      </c>
      <c r="G35" s="25">
        <f>SUM(G23+G26)</f>
        <v>81865000</v>
      </c>
      <c r="H35" s="25">
        <f t="shared" si="1"/>
        <v>81865000</v>
      </c>
    </row>
    <row r="36" spans="1:8" ht="21.75" customHeight="1" x14ac:dyDescent="0.3">
      <c r="A36" s="47"/>
      <c r="B36" s="48"/>
      <c r="C36" s="49"/>
      <c r="D36" s="4" t="s">
        <v>151</v>
      </c>
      <c r="E36" s="25">
        <v>0</v>
      </c>
      <c r="F36" s="25">
        <v>0</v>
      </c>
      <c r="G36" s="25">
        <f>SUM(G34-G35)</f>
        <v>0</v>
      </c>
      <c r="H36" s="25">
        <f t="shared" si="1"/>
        <v>0</v>
      </c>
    </row>
    <row r="37" spans="1:8" ht="21.75" customHeight="1" x14ac:dyDescent="0.3">
      <c r="A37" s="50" t="s">
        <v>68</v>
      </c>
      <c r="B37" s="50" t="s">
        <v>68</v>
      </c>
      <c r="C37" s="50" t="s">
        <v>69</v>
      </c>
      <c r="D37" s="4" t="s">
        <v>149</v>
      </c>
      <c r="E37" s="25">
        <v>0</v>
      </c>
      <c r="F37" s="25">
        <v>3000000</v>
      </c>
      <c r="G37" s="26" t="s">
        <v>140</v>
      </c>
      <c r="H37" s="25">
        <f>SUM(E37:G37)</f>
        <v>3000000</v>
      </c>
    </row>
    <row r="38" spans="1:8" ht="21.75" customHeight="1" x14ac:dyDescent="0.3">
      <c r="A38" s="51"/>
      <c r="B38" s="51"/>
      <c r="C38" s="51"/>
      <c r="D38" s="4" t="s">
        <v>150</v>
      </c>
      <c r="E38" s="25">
        <v>0</v>
      </c>
      <c r="F38" s="25">
        <v>3000000</v>
      </c>
      <c r="G38" s="26" t="s">
        <v>140</v>
      </c>
      <c r="H38" s="25">
        <f t="shared" ref="H38:H48" si="2">SUM(E38:G38)</f>
        <v>3000000</v>
      </c>
    </row>
    <row r="39" spans="1:8" ht="21.75" customHeight="1" x14ac:dyDescent="0.3">
      <c r="A39" s="51"/>
      <c r="B39" s="51"/>
      <c r="C39" s="52"/>
      <c r="D39" s="4" t="s">
        <v>151</v>
      </c>
      <c r="E39" s="25">
        <v>0</v>
      </c>
      <c r="F39" s="25">
        <f>SUM(F37-F38)</f>
        <v>0</v>
      </c>
      <c r="G39" s="26" t="s">
        <v>140</v>
      </c>
      <c r="H39" s="25">
        <f t="shared" si="2"/>
        <v>0</v>
      </c>
    </row>
    <row r="40" spans="1:8" ht="21.75" customHeight="1" x14ac:dyDescent="0.3">
      <c r="A40" s="51"/>
      <c r="B40" s="51"/>
      <c r="C40" s="50" t="s">
        <v>152</v>
      </c>
      <c r="D40" s="4" t="s">
        <v>149</v>
      </c>
      <c r="E40" s="25">
        <v>0</v>
      </c>
      <c r="F40" s="25">
        <v>3000000</v>
      </c>
      <c r="G40" s="26" t="s">
        <v>140</v>
      </c>
      <c r="H40" s="25">
        <f t="shared" si="2"/>
        <v>3000000</v>
      </c>
    </row>
    <row r="41" spans="1:8" ht="21.75" customHeight="1" x14ac:dyDescent="0.3">
      <c r="A41" s="51"/>
      <c r="B41" s="51"/>
      <c r="C41" s="51"/>
      <c r="D41" s="4" t="s">
        <v>150</v>
      </c>
      <c r="E41" s="25">
        <v>0</v>
      </c>
      <c r="F41" s="25">
        <v>3000000</v>
      </c>
      <c r="G41" s="26" t="s">
        <v>140</v>
      </c>
      <c r="H41" s="25">
        <f t="shared" si="2"/>
        <v>3000000</v>
      </c>
    </row>
    <row r="42" spans="1:8" ht="21.75" customHeight="1" x14ac:dyDescent="0.3">
      <c r="A42" s="51"/>
      <c r="B42" s="52"/>
      <c r="C42" s="52"/>
      <c r="D42" s="4" t="s">
        <v>151</v>
      </c>
      <c r="E42" s="25">
        <v>0</v>
      </c>
      <c r="F42" s="25">
        <f>SUM(F40-F41)</f>
        <v>0</v>
      </c>
      <c r="G42" s="26" t="s">
        <v>140</v>
      </c>
      <c r="H42" s="25">
        <f t="shared" si="2"/>
        <v>0</v>
      </c>
    </row>
    <row r="43" spans="1:8" ht="21.75" customHeight="1" x14ac:dyDescent="0.3">
      <c r="A43" s="51"/>
      <c r="B43" s="41" t="s">
        <v>152</v>
      </c>
      <c r="C43" s="43"/>
      <c r="D43" s="4" t="s">
        <v>149</v>
      </c>
      <c r="E43" s="25">
        <v>0</v>
      </c>
      <c r="F43" s="25">
        <v>3000000</v>
      </c>
      <c r="G43" s="26" t="s">
        <v>140</v>
      </c>
      <c r="H43" s="25">
        <f t="shared" si="2"/>
        <v>3000000</v>
      </c>
    </row>
    <row r="44" spans="1:8" ht="21.75" customHeight="1" x14ac:dyDescent="0.3">
      <c r="A44" s="51"/>
      <c r="B44" s="44"/>
      <c r="C44" s="46"/>
      <c r="D44" s="4" t="s">
        <v>150</v>
      </c>
      <c r="E44" s="25">
        <v>0</v>
      </c>
      <c r="F44" s="25">
        <v>3000000</v>
      </c>
      <c r="G44" s="26" t="s">
        <v>140</v>
      </c>
      <c r="H44" s="25">
        <f t="shared" si="2"/>
        <v>3000000</v>
      </c>
    </row>
    <row r="45" spans="1:8" ht="21.75" customHeight="1" x14ac:dyDescent="0.3">
      <c r="A45" s="52"/>
      <c r="B45" s="47"/>
      <c r="C45" s="49"/>
      <c r="D45" s="4" t="s">
        <v>151</v>
      </c>
      <c r="E45" s="25">
        <v>0</v>
      </c>
      <c r="F45" s="25">
        <f>SUM(F43-F44)</f>
        <v>0</v>
      </c>
      <c r="G45" s="26" t="s">
        <v>140</v>
      </c>
      <c r="H45" s="25">
        <f t="shared" si="2"/>
        <v>0</v>
      </c>
    </row>
    <row r="46" spans="1:8" ht="21.75" customHeight="1" x14ac:dyDescent="0.3">
      <c r="A46" s="41" t="s">
        <v>153</v>
      </c>
      <c r="B46" s="42"/>
      <c r="C46" s="43"/>
      <c r="D46" s="4" t="s">
        <v>149</v>
      </c>
      <c r="E46" s="25">
        <v>0</v>
      </c>
      <c r="F46" s="25">
        <v>3000000</v>
      </c>
      <c r="G46" s="26" t="s">
        <v>140</v>
      </c>
      <c r="H46" s="25">
        <f t="shared" si="2"/>
        <v>3000000</v>
      </c>
    </row>
    <row r="47" spans="1:8" ht="21.75" customHeight="1" x14ac:dyDescent="0.3">
      <c r="A47" s="44"/>
      <c r="B47" s="45"/>
      <c r="C47" s="46"/>
      <c r="D47" s="4" t="s">
        <v>150</v>
      </c>
      <c r="E47" s="25">
        <v>0</v>
      </c>
      <c r="F47" s="25">
        <v>3000000</v>
      </c>
      <c r="G47" s="26" t="s">
        <v>140</v>
      </c>
      <c r="H47" s="25">
        <f t="shared" si="2"/>
        <v>3000000</v>
      </c>
    </row>
    <row r="48" spans="1:8" ht="21.75" customHeight="1" x14ac:dyDescent="0.3">
      <c r="A48" s="47"/>
      <c r="B48" s="48"/>
      <c r="C48" s="49"/>
      <c r="D48" s="4" t="s">
        <v>151</v>
      </c>
      <c r="E48" s="25">
        <v>0</v>
      </c>
      <c r="F48" s="25">
        <f>SUM(F46-F47)</f>
        <v>0</v>
      </c>
      <c r="G48" s="26">
        <f t="shared" ref="G48" si="3">SUM(E48-F48)</f>
        <v>0</v>
      </c>
      <c r="H48" s="25">
        <f t="shared" si="2"/>
        <v>0</v>
      </c>
    </row>
    <row r="49" spans="1:8" ht="21.75" customHeight="1" x14ac:dyDescent="0.3">
      <c r="A49" s="50" t="s">
        <v>70</v>
      </c>
      <c r="B49" s="43" t="s">
        <v>70</v>
      </c>
      <c r="C49" s="50" t="s">
        <v>71</v>
      </c>
      <c r="D49" s="4" t="s">
        <v>149</v>
      </c>
      <c r="E49" s="25">
        <v>0</v>
      </c>
      <c r="F49" s="25">
        <v>0</v>
      </c>
      <c r="G49" s="25">
        <v>0</v>
      </c>
      <c r="H49" s="25">
        <v>0</v>
      </c>
    </row>
    <row r="50" spans="1:8" ht="21.75" customHeight="1" x14ac:dyDescent="0.3">
      <c r="A50" s="51"/>
      <c r="B50" s="46"/>
      <c r="C50" s="51"/>
      <c r="D50" s="4" t="s">
        <v>150</v>
      </c>
      <c r="E50" s="25">
        <v>144679</v>
      </c>
      <c r="F50" s="25">
        <v>0</v>
      </c>
      <c r="G50" s="25">
        <v>2282</v>
      </c>
      <c r="H50" s="25">
        <f t="shared" ref="H50:H60" si="4">SUM(E50:G50)</f>
        <v>146961</v>
      </c>
    </row>
    <row r="51" spans="1:8" ht="21.75" customHeight="1" x14ac:dyDescent="0.3">
      <c r="A51" s="51"/>
      <c r="B51" s="46"/>
      <c r="C51" s="52"/>
      <c r="D51" s="4" t="s">
        <v>151</v>
      </c>
      <c r="E51" s="25">
        <f>SUM(E49-E50)</f>
        <v>-144679</v>
      </c>
      <c r="F51" s="25"/>
      <c r="G51" s="25">
        <f>SUM(G49-G50)</f>
        <v>-2282</v>
      </c>
      <c r="H51" s="25">
        <f t="shared" si="4"/>
        <v>-146961</v>
      </c>
    </row>
    <row r="52" spans="1:8" ht="21.75" customHeight="1" x14ac:dyDescent="0.3">
      <c r="A52" s="51"/>
      <c r="B52" s="46"/>
      <c r="C52" s="50" t="s">
        <v>72</v>
      </c>
      <c r="D52" s="4" t="s">
        <v>149</v>
      </c>
      <c r="E52" s="25">
        <v>0</v>
      </c>
      <c r="F52" s="25">
        <v>632000</v>
      </c>
      <c r="G52" s="25">
        <v>0</v>
      </c>
      <c r="H52" s="25">
        <f t="shared" si="4"/>
        <v>632000</v>
      </c>
    </row>
    <row r="53" spans="1:8" ht="21.75" customHeight="1" x14ac:dyDescent="0.3">
      <c r="A53" s="51"/>
      <c r="B53" s="46"/>
      <c r="C53" s="51"/>
      <c r="D53" s="4" t="s">
        <v>150</v>
      </c>
      <c r="E53" s="25">
        <v>0</v>
      </c>
      <c r="F53" s="25">
        <v>632000</v>
      </c>
      <c r="G53" s="25">
        <v>0</v>
      </c>
      <c r="H53" s="25">
        <f t="shared" si="4"/>
        <v>632000</v>
      </c>
    </row>
    <row r="54" spans="1:8" ht="21.75" customHeight="1" x14ac:dyDescent="0.3">
      <c r="A54" s="51"/>
      <c r="B54" s="46"/>
      <c r="C54" s="52"/>
      <c r="D54" s="4" t="s">
        <v>151</v>
      </c>
      <c r="E54" s="25">
        <v>0</v>
      </c>
      <c r="F54" s="25">
        <f>SUM(F52-F53)</f>
        <v>0</v>
      </c>
      <c r="G54" s="25">
        <v>0</v>
      </c>
      <c r="H54" s="25">
        <f t="shared" si="4"/>
        <v>0</v>
      </c>
    </row>
    <row r="55" spans="1:8" ht="21.75" customHeight="1" x14ac:dyDescent="0.3">
      <c r="A55" s="51"/>
      <c r="B55" s="46"/>
      <c r="C55" s="50" t="s">
        <v>152</v>
      </c>
      <c r="D55" s="4" t="s">
        <v>149</v>
      </c>
      <c r="E55" s="25">
        <v>0</v>
      </c>
      <c r="F55" s="25">
        <v>632000</v>
      </c>
      <c r="G55" s="25">
        <v>0</v>
      </c>
      <c r="H55" s="25">
        <f t="shared" si="4"/>
        <v>632000</v>
      </c>
    </row>
    <row r="56" spans="1:8" ht="21.75" customHeight="1" x14ac:dyDescent="0.3">
      <c r="A56" s="51"/>
      <c r="B56" s="46"/>
      <c r="C56" s="51"/>
      <c r="D56" s="4" t="s">
        <v>150</v>
      </c>
      <c r="E56" s="25">
        <v>144679</v>
      </c>
      <c r="F56" s="25">
        <v>632000</v>
      </c>
      <c r="G56" s="25">
        <v>2282</v>
      </c>
      <c r="H56" s="25">
        <f t="shared" si="4"/>
        <v>778961</v>
      </c>
    </row>
    <row r="57" spans="1:8" ht="21.75" customHeight="1" x14ac:dyDescent="0.3">
      <c r="A57" s="51"/>
      <c r="B57" s="49"/>
      <c r="C57" s="52"/>
      <c r="D57" s="4" t="s">
        <v>151</v>
      </c>
      <c r="E57" s="25">
        <f>SUM(E55-E56)</f>
        <v>-144679</v>
      </c>
      <c r="F57" s="25">
        <v>0</v>
      </c>
      <c r="G57" s="25">
        <f>SUM(G55-G56)</f>
        <v>-2282</v>
      </c>
      <c r="H57" s="25">
        <f t="shared" si="4"/>
        <v>-146961</v>
      </c>
    </row>
    <row r="58" spans="1:8" ht="21.75" customHeight="1" x14ac:dyDescent="0.3">
      <c r="A58" s="51"/>
      <c r="B58" s="42" t="s">
        <v>152</v>
      </c>
      <c r="C58" s="43"/>
      <c r="D58" s="4" t="s">
        <v>149</v>
      </c>
      <c r="E58" s="25"/>
      <c r="F58" s="25">
        <v>632000</v>
      </c>
      <c r="G58" s="25"/>
      <c r="H58" s="25"/>
    </row>
    <row r="59" spans="1:8" ht="21.75" customHeight="1" x14ac:dyDescent="0.3">
      <c r="A59" s="51"/>
      <c r="B59" s="45"/>
      <c r="C59" s="46"/>
      <c r="D59" s="4" t="s">
        <v>150</v>
      </c>
      <c r="E59" s="25">
        <v>144679</v>
      </c>
      <c r="F59" s="25">
        <v>632000</v>
      </c>
      <c r="G59" s="25">
        <v>2282</v>
      </c>
      <c r="H59" s="25">
        <f t="shared" si="4"/>
        <v>778961</v>
      </c>
    </row>
    <row r="60" spans="1:8" ht="21.75" customHeight="1" x14ac:dyDescent="0.3">
      <c r="A60" s="52"/>
      <c r="B60" s="48"/>
      <c r="C60" s="49"/>
      <c r="D60" s="4" t="s">
        <v>151</v>
      </c>
      <c r="E60" s="25">
        <f>SUM(E58-E59)</f>
        <v>-144679</v>
      </c>
      <c r="F60" s="25">
        <f>SUM(F58-F59)</f>
        <v>0</v>
      </c>
      <c r="G60" s="25">
        <f>SUM(G58-G59)</f>
        <v>-2282</v>
      </c>
      <c r="H60" s="25">
        <f t="shared" si="4"/>
        <v>-146961</v>
      </c>
    </row>
    <row r="61" spans="1:8" ht="21.75" customHeight="1" x14ac:dyDescent="0.3">
      <c r="A61" s="41" t="s">
        <v>153</v>
      </c>
      <c r="B61" s="42"/>
      <c r="C61" s="43"/>
      <c r="D61" s="4" t="s">
        <v>149</v>
      </c>
      <c r="E61" s="25"/>
      <c r="F61" s="25">
        <v>632000</v>
      </c>
      <c r="G61" s="25"/>
      <c r="H61" s="25"/>
    </row>
    <row r="62" spans="1:8" ht="21.75" customHeight="1" x14ac:dyDescent="0.3">
      <c r="A62" s="44"/>
      <c r="B62" s="45"/>
      <c r="C62" s="46"/>
      <c r="D62" s="4" t="s">
        <v>150</v>
      </c>
      <c r="E62" s="25">
        <v>144679</v>
      </c>
      <c r="F62" s="25">
        <v>632000</v>
      </c>
      <c r="G62" s="25">
        <v>2282</v>
      </c>
      <c r="H62" s="25">
        <f t="shared" ref="H62:H65" si="5">SUM(E62:G62)</f>
        <v>778961</v>
      </c>
    </row>
    <row r="63" spans="1:8" ht="21.75" customHeight="1" x14ac:dyDescent="0.3">
      <c r="A63" s="47"/>
      <c r="B63" s="48"/>
      <c r="C63" s="49"/>
      <c r="D63" s="4" t="s">
        <v>151</v>
      </c>
      <c r="E63" s="25">
        <f>SUM(E61-E62)</f>
        <v>-144679</v>
      </c>
      <c r="F63" s="25">
        <f>SUM(F61-F62)</f>
        <v>0</v>
      </c>
      <c r="G63" s="25">
        <f>SUM(G61-G62)</f>
        <v>-2282</v>
      </c>
      <c r="H63" s="25">
        <f t="shared" si="5"/>
        <v>-146961</v>
      </c>
    </row>
    <row r="64" spans="1:8" ht="21.75" customHeight="1" x14ac:dyDescent="0.3">
      <c r="A64" s="41" t="s">
        <v>155</v>
      </c>
      <c r="B64" s="42"/>
      <c r="C64" s="43"/>
      <c r="D64" s="4" t="s">
        <v>149</v>
      </c>
      <c r="E64" s="25">
        <f>SUM(E19)</f>
        <v>715225000</v>
      </c>
      <c r="F64" s="25">
        <f>SUM(F46+F61)</f>
        <v>3632000</v>
      </c>
      <c r="G64" s="25">
        <f>SUM(G34+G61)</f>
        <v>81865000</v>
      </c>
      <c r="H64" s="25">
        <f t="shared" si="5"/>
        <v>800722000</v>
      </c>
    </row>
    <row r="65" spans="1:8" ht="21.75" customHeight="1" x14ac:dyDescent="0.3">
      <c r="A65" s="44"/>
      <c r="B65" s="45"/>
      <c r="C65" s="46"/>
      <c r="D65" s="4" t="s">
        <v>150</v>
      </c>
      <c r="E65" s="25">
        <f>SUM(E17+E59)</f>
        <v>715369679</v>
      </c>
      <c r="F65" s="25">
        <f>SUM(F47+F62)</f>
        <v>3632000</v>
      </c>
      <c r="G65" s="25">
        <f>SUM(G35+G62)</f>
        <v>81867282</v>
      </c>
      <c r="H65" s="25">
        <f t="shared" si="5"/>
        <v>800868961</v>
      </c>
    </row>
    <row r="66" spans="1:8" ht="21.75" customHeight="1" x14ac:dyDescent="0.3">
      <c r="A66" s="47"/>
      <c r="B66" s="48"/>
      <c r="C66" s="49"/>
      <c r="D66" s="4" t="s">
        <v>151</v>
      </c>
      <c r="E66" s="25">
        <f>SUM(E64-E65)</f>
        <v>-144679</v>
      </c>
      <c r="F66" s="25">
        <f t="shared" ref="F66:H66" si="6">SUM(F64-F65)</f>
        <v>0</v>
      </c>
      <c r="G66" s="25">
        <f t="shared" si="6"/>
        <v>-2282</v>
      </c>
      <c r="H66" s="25">
        <f t="shared" si="6"/>
        <v>-146961</v>
      </c>
    </row>
  </sheetData>
  <mergeCells count="36">
    <mergeCell ref="A1:H1"/>
    <mergeCell ref="B4:B15"/>
    <mergeCell ref="A4:A18"/>
    <mergeCell ref="B16:C18"/>
    <mergeCell ref="A2:C2"/>
    <mergeCell ref="D2:D3"/>
    <mergeCell ref="C4:C6"/>
    <mergeCell ref="C7:C9"/>
    <mergeCell ref="C10:C12"/>
    <mergeCell ref="C13:C15"/>
    <mergeCell ref="E2:E3"/>
    <mergeCell ref="F2:F3"/>
    <mergeCell ref="G2:G3"/>
    <mergeCell ref="H2:H3"/>
    <mergeCell ref="B22:B30"/>
    <mergeCell ref="B31:C33"/>
    <mergeCell ref="A22:A33"/>
    <mergeCell ref="A34:C36"/>
    <mergeCell ref="A19:C21"/>
    <mergeCell ref="C22:C24"/>
    <mergeCell ref="C25:C27"/>
    <mergeCell ref="C28:C30"/>
    <mergeCell ref="A46:C48"/>
    <mergeCell ref="A37:A45"/>
    <mergeCell ref="A61:C63"/>
    <mergeCell ref="A64:C66"/>
    <mergeCell ref="C49:C51"/>
    <mergeCell ref="C52:C54"/>
    <mergeCell ref="C55:C57"/>
    <mergeCell ref="B49:B57"/>
    <mergeCell ref="B58:C60"/>
    <mergeCell ref="A49:A60"/>
    <mergeCell ref="C37:C39"/>
    <mergeCell ref="C40:C42"/>
    <mergeCell ref="B37:B42"/>
    <mergeCell ref="B43:C45"/>
  </mergeCells>
  <phoneticPr fontId="2" type="noConversion"/>
  <pageMargins left="0.74803149606299213" right="0.70866141732283472" top="0.39370078740157483" bottom="0.39370078740157483" header="0.31496062992125984" footer="0.31496062992125984"/>
  <pageSetup paperSize="9" scale="90" orientation="landscape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3"/>
  <sheetViews>
    <sheetView workbookViewId="0">
      <selection activeCell="G321" sqref="G321"/>
    </sheetView>
  </sheetViews>
  <sheetFormatPr defaultRowHeight="16.5" x14ac:dyDescent="0.3"/>
  <cols>
    <col min="1" max="1" width="14.375" style="21" bestFit="1" customWidth="1"/>
    <col min="2" max="2" width="22.625" style="22" customWidth="1"/>
    <col min="3" max="3" width="29" style="21" customWidth="1"/>
    <col min="4" max="4" width="10.25" style="23" customWidth="1"/>
    <col min="5" max="5" width="16.75" style="24" customWidth="1"/>
    <col min="6" max="6" width="15.25" style="24" customWidth="1"/>
    <col min="7" max="7" width="14.875" style="24" customWidth="1"/>
    <col min="8" max="8" width="17.625" style="24" customWidth="1"/>
  </cols>
  <sheetData>
    <row r="1" spans="1:8" ht="58.5" customHeight="1" x14ac:dyDescent="0.3">
      <c r="A1" s="40" t="s">
        <v>229</v>
      </c>
      <c r="B1" s="40"/>
      <c r="C1" s="40"/>
      <c r="D1" s="40"/>
      <c r="E1" s="40"/>
      <c r="F1" s="40"/>
      <c r="G1" s="40"/>
      <c r="H1" s="40"/>
    </row>
    <row r="2" spans="1:8" ht="21.75" customHeight="1" x14ac:dyDescent="0.3">
      <c r="A2" s="36" t="s">
        <v>94</v>
      </c>
      <c r="B2" s="67"/>
      <c r="C2" s="37"/>
      <c r="D2" s="59" t="s">
        <v>160</v>
      </c>
      <c r="E2" s="65" t="s">
        <v>156</v>
      </c>
      <c r="F2" s="65" t="s">
        <v>157</v>
      </c>
      <c r="G2" s="65" t="s">
        <v>158</v>
      </c>
      <c r="H2" s="65" t="s">
        <v>159</v>
      </c>
    </row>
    <row r="3" spans="1:8" ht="21.75" customHeight="1" x14ac:dyDescent="0.3">
      <c r="A3" s="19" t="s">
        <v>1</v>
      </c>
      <c r="B3" s="19" t="s">
        <v>2</v>
      </c>
      <c r="C3" s="19" t="s">
        <v>93</v>
      </c>
      <c r="D3" s="61"/>
      <c r="E3" s="66"/>
      <c r="F3" s="66"/>
      <c r="G3" s="66"/>
      <c r="H3" s="66"/>
    </row>
    <row r="4" spans="1:8" ht="21.75" customHeight="1" x14ac:dyDescent="0.3">
      <c r="A4" s="59" t="s">
        <v>11</v>
      </c>
      <c r="B4" s="59" t="s">
        <v>12</v>
      </c>
      <c r="C4" s="59" t="s">
        <v>73</v>
      </c>
      <c r="D4" s="19" t="s">
        <v>162</v>
      </c>
      <c r="E4" s="6">
        <v>114438000</v>
      </c>
      <c r="F4" s="6">
        <v>0</v>
      </c>
      <c r="G4" s="6"/>
      <c r="H4" s="6">
        <f>SUM(E4:G4)</f>
        <v>114438000</v>
      </c>
    </row>
    <row r="5" spans="1:8" ht="21.75" customHeight="1" x14ac:dyDescent="0.3">
      <c r="A5" s="60"/>
      <c r="B5" s="60"/>
      <c r="C5" s="60"/>
      <c r="D5" s="19" t="s">
        <v>164</v>
      </c>
      <c r="E5" s="6">
        <v>114437200</v>
      </c>
      <c r="F5" s="6">
        <v>0</v>
      </c>
      <c r="G5" s="6"/>
      <c r="H5" s="6">
        <f t="shared" ref="H5:H68" si="0">SUM(E5:G5)</f>
        <v>114437200</v>
      </c>
    </row>
    <row r="6" spans="1:8" ht="21.75" customHeight="1" x14ac:dyDescent="0.3">
      <c r="A6" s="60"/>
      <c r="B6" s="60"/>
      <c r="C6" s="61"/>
      <c r="D6" s="19" t="s">
        <v>167</v>
      </c>
      <c r="E6" s="6">
        <f>SUM(E4-E5)</f>
        <v>800</v>
      </c>
      <c r="F6" s="6">
        <v>0</v>
      </c>
      <c r="G6" s="6"/>
      <c r="H6" s="6">
        <f t="shared" si="0"/>
        <v>800</v>
      </c>
    </row>
    <row r="7" spans="1:8" ht="21.75" customHeight="1" x14ac:dyDescent="0.3">
      <c r="A7" s="60"/>
      <c r="B7" s="60"/>
      <c r="C7" s="59" t="s">
        <v>74</v>
      </c>
      <c r="D7" s="19" t="s">
        <v>162</v>
      </c>
      <c r="E7" s="6">
        <v>2200000</v>
      </c>
      <c r="F7" s="6">
        <v>2000000</v>
      </c>
      <c r="G7" s="6"/>
      <c r="H7" s="6">
        <f t="shared" si="0"/>
        <v>4200000</v>
      </c>
    </row>
    <row r="8" spans="1:8" ht="21.75" customHeight="1" x14ac:dyDescent="0.3">
      <c r="A8" s="60"/>
      <c r="B8" s="60"/>
      <c r="C8" s="60"/>
      <c r="D8" s="19" t="s">
        <v>164</v>
      </c>
      <c r="E8" s="6">
        <v>2200000</v>
      </c>
      <c r="F8" s="6">
        <v>2000000</v>
      </c>
      <c r="G8" s="6"/>
      <c r="H8" s="6">
        <f t="shared" si="0"/>
        <v>4200000</v>
      </c>
    </row>
    <row r="9" spans="1:8" ht="21.75" customHeight="1" x14ac:dyDescent="0.3">
      <c r="A9" s="60"/>
      <c r="B9" s="60"/>
      <c r="C9" s="61"/>
      <c r="D9" s="19" t="s">
        <v>167</v>
      </c>
      <c r="E9" s="6">
        <v>0</v>
      </c>
      <c r="F9" s="6">
        <v>0</v>
      </c>
      <c r="G9" s="6"/>
      <c r="H9" s="6">
        <f t="shared" si="0"/>
        <v>0</v>
      </c>
    </row>
    <row r="10" spans="1:8" ht="21.75" customHeight="1" x14ac:dyDescent="0.3">
      <c r="A10" s="60"/>
      <c r="B10" s="60"/>
      <c r="C10" s="59" t="s">
        <v>75</v>
      </c>
      <c r="D10" s="19" t="s">
        <v>162</v>
      </c>
      <c r="E10" s="6">
        <v>9539000</v>
      </c>
      <c r="F10" s="6">
        <v>0</v>
      </c>
      <c r="G10" s="6"/>
      <c r="H10" s="6">
        <f t="shared" si="0"/>
        <v>9539000</v>
      </c>
    </row>
    <row r="11" spans="1:8" ht="21.75" customHeight="1" x14ac:dyDescent="0.3">
      <c r="A11" s="60"/>
      <c r="B11" s="60"/>
      <c r="C11" s="60"/>
      <c r="D11" s="19" t="s">
        <v>164</v>
      </c>
      <c r="E11" s="6">
        <v>9536290</v>
      </c>
      <c r="F11" s="6">
        <v>0</v>
      </c>
      <c r="G11" s="6"/>
      <c r="H11" s="6">
        <f t="shared" si="0"/>
        <v>9536290</v>
      </c>
    </row>
    <row r="12" spans="1:8" ht="21.75" customHeight="1" x14ac:dyDescent="0.3">
      <c r="A12" s="60"/>
      <c r="B12" s="60"/>
      <c r="C12" s="61"/>
      <c r="D12" s="19" t="s">
        <v>167</v>
      </c>
      <c r="E12" s="6">
        <v>2710</v>
      </c>
      <c r="F12" s="6">
        <v>0</v>
      </c>
      <c r="G12" s="6"/>
      <c r="H12" s="6">
        <f t="shared" si="0"/>
        <v>2710</v>
      </c>
    </row>
    <row r="13" spans="1:8" ht="21.75" customHeight="1" x14ac:dyDescent="0.3">
      <c r="A13" s="60"/>
      <c r="B13" s="60"/>
      <c r="C13" s="59" t="s">
        <v>76</v>
      </c>
      <c r="D13" s="19" t="s">
        <v>162</v>
      </c>
      <c r="E13" s="6">
        <v>10806000</v>
      </c>
      <c r="F13" s="6">
        <v>0</v>
      </c>
      <c r="G13" s="6"/>
      <c r="H13" s="6">
        <f t="shared" si="0"/>
        <v>10806000</v>
      </c>
    </row>
    <row r="14" spans="1:8" ht="21.75" customHeight="1" x14ac:dyDescent="0.3">
      <c r="A14" s="60"/>
      <c r="B14" s="60"/>
      <c r="C14" s="60"/>
      <c r="D14" s="19" t="s">
        <v>164</v>
      </c>
      <c r="E14" s="6">
        <v>9937640</v>
      </c>
      <c r="F14" s="6">
        <v>0</v>
      </c>
      <c r="G14" s="6"/>
      <c r="H14" s="6">
        <f t="shared" si="0"/>
        <v>9937640</v>
      </c>
    </row>
    <row r="15" spans="1:8" ht="21.75" customHeight="1" x14ac:dyDescent="0.3">
      <c r="A15" s="60"/>
      <c r="B15" s="60"/>
      <c r="C15" s="61"/>
      <c r="D15" s="19" t="s">
        <v>167</v>
      </c>
      <c r="E15" s="6">
        <v>868360</v>
      </c>
      <c r="F15" s="6">
        <v>0</v>
      </c>
      <c r="G15" s="6"/>
      <c r="H15" s="6">
        <f t="shared" si="0"/>
        <v>868360</v>
      </c>
    </row>
    <row r="16" spans="1:8" ht="21.75" customHeight="1" x14ac:dyDescent="0.3">
      <c r="A16" s="60"/>
      <c r="B16" s="60"/>
      <c r="C16" s="59" t="s">
        <v>77</v>
      </c>
      <c r="D16" s="19" t="s">
        <v>162</v>
      </c>
      <c r="E16" s="6">
        <v>0</v>
      </c>
      <c r="F16" s="6">
        <v>250000</v>
      </c>
      <c r="G16" s="6"/>
      <c r="H16" s="6">
        <f t="shared" si="0"/>
        <v>250000</v>
      </c>
    </row>
    <row r="17" spans="1:8" ht="21.75" customHeight="1" x14ac:dyDescent="0.3">
      <c r="A17" s="60"/>
      <c r="B17" s="60"/>
      <c r="C17" s="60"/>
      <c r="D17" s="19" t="s">
        <v>164</v>
      </c>
      <c r="E17" s="6">
        <v>0</v>
      </c>
      <c r="F17" s="6">
        <v>250000</v>
      </c>
      <c r="G17" s="6"/>
      <c r="H17" s="6">
        <f t="shared" si="0"/>
        <v>250000</v>
      </c>
    </row>
    <row r="18" spans="1:8" ht="21.75" customHeight="1" x14ac:dyDescent="0.3">
      <c r="A18" s="60"/>
      <c r="B18" s="60"/>
      <c r="C18" s="61"/>
      <c r="D18" s="19" t="s">
        <v>167</v>
      </c>
      <c r="E18" s="6">
        <v>0</v>
      </c>
      <c r="F18" s="6">
        <v>0</v>
      </c>
      <c r="G18" s="6"/>
      <c r="H18" s="6">
        <f t="shared" si="0"/>
        <v>0</v>
      </c>
    </row>
    <row r="19" spans="1:8" ht="21.75" customHeight="1" x14ac:dyDescent="0.3">
      <c r="A19" s="60"/>
      <c r="B19" s="60"/>
      <c r="C19" s="59" t="s">
        <v>165</v>
      </c>
      <c r="D19" s="19" t="s">
        <v>162</v>
      </c>
      <c r="E19" s="6">
        <f>SUM(E4+E7+E10+E13)</f>
        <v>136983000</v>
      </c>
      <c r="F19" s="6">
        <f>SUM(F7+F16)</f>
        <v>2250000</v>
      </c>
      <c r="G19" s="6"/>
      <c r="H19" s="6">
        <f t="shared" si="0"/>
        <v>139233000</v>
      </c>
    </row>
    <row r="20" spans="1:8" ht="21.75" customHeight="1" x14ac:dyDescent="0.3">
      <c r="A20" s="60"/>
      <c r="B20" s="60"/>
      <c r="C20" s="60"/>
      <c r="D20" s="19" t="s">
        <v>164</v>
      </c>
      <c r="E20" s="6">
        <f>SUM(E5+E8+E11+E14)</f>
        <v>136111130</v>
      </c>
      <c r="F20" s="6">
        <f>SUM(F8+F17)</f>
        <v>2250000</v>
      </c>
      <c r="G20" s="6"/>
      <c r="H20" s="6">
        <f t="shared" si="0"/>
        <v>138361130</v>
      </c>
    </row>
    <row r="21" spans="1:8" ht="21.75" customHeight="1" x14ac:dyDescent="0.3">
      <c r="A21" s="60"/>
      <c r="B21" s="61"/>
      <c r="C21" s="61"/>
      <c r="D21" s="19" t="s">
        <v>167</v>
      </c>
      <c r="E21" s="6">
        <f>SUM(E19-E20)</f>
        <v>871870</v>
      </c>
      <c r="F21" s="6">
        <f>SUM(F19-F20)</f>
        <v>0</v>
      </c>
      <c r="G21" s="6"/>
      <c r="H21" s="6">
        <f t="shared" si="0"/>
        <v>871870</v>
      </c>
    </row>
    <row r="22" spans="1:8" ht="21.75" customHeight="1" x14ac:dyDescent="0.3">
      <c r="A22" s="60"/>
      <c r="B22" s="59" t="s">
        <v>14</v>
      </c>
      <c r="C22" s="59" t="s">
        <v>78</v>
      </c>
      <c r="D22" s="19" t="s">
        <v>162</v>
      </c>
      <c r="E22" s="6">
        <v>247000</v>
      </c>
      <c r="F22" s="6">
        <v>750000</v>
      </c>
      <c r="G22" s="6"/>
      <c r="H22" s="6">
        <f t="shared" si="0"/>
        <v>997000</v>
      </c>
    </row>
    <row r="23" spans="1:8" ht="21.75" customHeight="1" x14ac:dyDescent="0.3">
      <c r="A23" s="60"/>
      <c r="B23" s="60"/>
      <c r="C23" s="60"/>
      <c r="D23" s="19" t="s">
        <v>164</v>
      </c>
      <c r="E23" s="6">
        <v>238000</v>
      </c>
      <c r="F23" s="6">
        <v>750000</v>
      </c>
      <c r="G23" s="6"/>
      <c r="H23" s="6">
        <f t="shared" si="0"/>
        <v>988000</v>
      </c>
    </row>
    <row r="24" spans="1:8" ht="21.75" customHeight="1" x14ac:dyDescent="0.3">
      <c r="A24" s="60"/>
      <c r="B24" s="60"/>
      <c r="C24" s="61"/>
      <c r="D24" s="19" t="s">
        <v>167</v>
      </c>
      <c r="E24" s="6">
        <v>9000</v>
      </c>
      <c r="F24" s="6">
        <v>0</v>
      </c>
      <c r="G24" s="6"/>
      <c r="H24" s="6">
        <f t="shared" si="0"/>
        <v>9000</v>
      </c>
    </row>
    <row r="25" spans="1:8" ht="21.75" customHeight="1" x14ac:dyDescent="0.3">
      <c r="A25" s="60"/>
      <c r="B25" s="60"/>
      <c r="C25" s="59" t="s">
        <v>79</v>
      </c>
      <c r="D25" s="19" t="s">
        <v>162</v>
      </c>
      <c r="E25" s="6">
        <v>1930000</v>
      </c>
      <c r="F25" s="6">
        <v>0</v>
      </c>
      <c r="G25" s="6"/>
      <c r="H25" s="6">
        <f t="shared" si="0"/>
        <v>1930000</v>
      </c>
    </row>
    <row r="26" spans="1:8" ht="21.75" customHeight="1" x14ac:dyDescent="0.3">
      <c r="A26" s="60"/>
      <c r="B26" s="60"/>
      <c r="C26" s="60"/>
      <c r="D26" s="19" t="s">
        <v>164</v>
      </c>
      <c r="E26" s="6">
        <v>1678800</v>
      </c>
      <c r="F26" s="6">
        <v>0</v>
      </c>
      <c r="G26" s="6"/>
      <c r="H26" s="6">
        <f t="shared" si="0"/>
        <v>1678800</v>
      </c>
    </row>
    <row r="27" spans="1:8" ht="21.75" customHeight="1" x14ac:dyDescent="0.3">
      <c r="A27" s="60"/>
      <c r="B27" s="60"/>
      <c r="C27" s="61"/>
      <c r="D27" s="19" t="s">
        <v>167</v>
      </c>
      <c r="E27" s="6">
        <v>251200</v>
      </c>
      <c r="F27" s="6">
        <v>0</v>
      </c>
      <c r="G27" s="6"/>
      <c r="H27" s="6">
        <f t="shared" si="0"/>
        <v>251200</v>
      </c>
    </row>
    <row r="28" spans="1:8" ht="21.75" customHeight="1" x14ac:dyDescent="0.3">
      <c r="A28" s="60"/>
      <c r="B28" s="60"/>
      <c r="C28" s="59" t="s">
        <v>165</v>
      </c>
      <c r="D28" s="19" t="s">
        <v>162</v>
      </c>
      <c r="E28" s="6">
        <f>SUM(E22+E25)</f>
        <v>2177000</v>
      </c>
      <c r="F28" s="6">
        <f>SUM(F22+F25)</f>
        <v>750000</v>
      </c>
      <c r="G28" s="6"/>
      <c r="H28" s="6">
        <f t="shared" si="0"/>
        <v>2927000</v>
      </c>
    </row>
    <row r="29" spans="1:8" ht="21.75" customHeight="1" x14ac:dyDescent="0.3">
      <c r="A29" s="60"/>
      <c r="B29" s="60"/>
      <c r="C29" s="60"/>
      <c r="D29" s="19" t="s">
        <v>164</v>
      </c>
      <c r="E29" s="6">
        <f>SUM(E23+E26)</f>
        <v>1916800</v>
      </c>
      <c r="F29" s="6">
        <f>SUM(F23+F26)</f>
        <v>750000</v>
      </c>
      <c r="G29" s="6"/>
      <c r="H29" s="6">
        <f t="shared" si="0"/>
        <v>2666800</v>
      </c>
    </row>
    <row r="30" spans="1:8" ht="21.75" customHeight="1" x14ac:dyDescent="0.3">
      <c r="A30" s="60"/>
      <c r="B30" s="61"/>
      <c r="C30" s="61"/>
      <c r="D30" s="19" t="s">
        <v>167</v>
      </c>
      <c r="E30" s="6">
        <f>SUM(E28-E29)</f>
        <v>260200</v>
      </c>
      <c r="F30" s="6">
        <f>SUM(F28-F29)</f>
        <v>0</v>
      </c>
      <c r="G30" s="6"/>
      <c r="H30" s="6">
        <f t="shared" si="0"/>
        <v>260200</v>
      </c>
    </row>
    <row r="31" spans="1:8" ht="21.75" customHeight="1" x14ac:dyDescent="0.3">
      <c r="A31" s="60"/>
      <c r="B31" s="59" t="s">
        <v>16</v>
      </c>
      <c r="C31" s="59" t="s">
        <v>80</v>
      </c>
      <c r="D31" s="19" t="s">
        <v>162</v>
      </c>
      <c r="E31" s="6">
        <v>5570000</v>
      </c>
      <c r="F31" s="6">
        <v>0</v>
      </c>
      <c r="G31" s="6"/>
      <c r="H31" s="6">
        <f t="shared" si="0"/>
        <v>5570000</v>
      </c>
    </row>
    <row r="32" spans="1:8" ht="21.75" customHeight="1" x14ac:dyDescent="0.3">
      <c r="A32" s="60"/>
      <c r="B32" s="60"/>
      <c r="C32" s="60"/>
      <c r="D32" s="19" t="s">
        <v>164</v>
      </c>
      <c r="E32" s="6">
        <v>5407530</v>
      </c>
      <c r="F32" s="6">
        <v>0</v>
      </c>
      <c r="G32" s="6"/>
      <c r="H32" s="6">
        <f t="shared" si="0"/>
        <v>5407530</v>
      </c>
    </row>
    <row r="33" spans="1:8" ht="21.75" customHeight="1" x14ac:dyDescent="0.3">
      <c r="A33" s="60"/>
      <c r="B33" s="60"/>
      <c r="C33" s="61"/>
      <c r="D33" s="19" t="s">
        <v>167</v>
      </c>
      <c r="E33" s="6">
        <v>162470</v>
      </c>
      <c r="F33" s="6">
        <v>0</v>
      </c>
      <c r="G33" s="6"/>
      <c r="H33" s="6">
        <f t="shared" si="0"/>
        <v>162470</v>
      </c>
    </row>
    <row r="34" spans="1:8" ht="21.75" customHeight="1" x14ac:dyDescent="0.3">
      <c r="A34" s="60"/>
      <c r="B34" s="60"/>
      <c r="C34" s="59" t="s">
        <v>81</v>
      </c>
      <c r="D34" s="19" t="s">
        <v>162</v>
      </c>
      <c r="E34" s="6">
        <v>1240000</v>
      </c>
      <c r="F34" s="6">
        <v>0</v>
      </c>
      <c r="G34" s="6">
        <v>100000</v>
      </c>
      <c r="H34" s="6">
        <f t="shared" si="0"/>
        <v>1340000</v>
      </c>
    </row>
    <row r="35" spans="1:8" ht="21.75" customHeight="1" x14ac:dyDescent="0.3">
      <c r="A35" s="60"/>
      <c r="B35" s="60"/>
      <c r="C35" s="60"/>
      <c r="D35" s="19" t="s">
        <v>164</v>
      </c>
      <c r="E35" s="6">
        <v>1229060</v>
      </c>
      <c r="F35" s="6">
        <v>0</v>
      </c>
      <c r="G35" s="6">
        <v>34925</v>
      </c>
      <c r="H35" s="6">
        <f t="shared" si="0"/>
        <v>1263985</v>
      </c>
    </row>
    <row r="36" spans="1:8" ht="21.75" customHeight="1" x14ac:dyDescent="0.3">
      <c r="A36" s="60"/>
      <c r="B36" s="60"/>
      <c r="C36" s="61"/>
      <c r="D36" s="19" t="s">
        <v>167</v>
      </c>
      <c r="E36" s="6">
        <v>10940</v>
      </c>
      <c r="F36" s="6">
        <v>0</v>
      </c>
      <c r="G36" s="6">
        <f>SUM(G34-G35)</f>
        <v>65075</v>
      </c>
      <c r="H36" s="6">
        <f t="shared" si="0"/>
        <v>76015</v>
      </c>
    </row>
    <row r="37" spans="1:8" ht="21.75" customHeight="1" x14ac:dyDescent="0.3">
      <c r="A37" s="60"/>
      <c r="B37" s="60"/>
      <c r="C37" s="59" t="s">
        <v>82</v>
      </c>
      <c r="D37" s="19" t="s">
        <v>162</v>
      </c>
      <c r="E37" s="6">
        <v>770000</v>
      </c>
      <c r="F37" s="6">
        <v>0</v>
      </c>
      <c r="G37" s="6"/>
      <c r="H37" s="6">
        <f t="shared" si="0"/>
        <v>770000</v>
      </c>
    </row>
    <row r="38" spans="1:8" ht="21.75" customHeight="1" x14ac:dyDescent="0.3">
      <c r="A38" s="60"/>
      <c r="B38" s="60"/>
      <c r="C38" s="60"/>
      <c r="D38" s="19" t="s">
        <v>164</v>
      </c>
      <c r="E38" s="6">
        <v>616770</v>
      </c>
      <c r="F38" s="6">
        <v>0</v>
      </c>
      <c r="G38" s="6"/>
      <c r="H38" s="6">
        <f t="shared" si="0"/>
        <v>616770</v>
      </c>
    </row>
    <row r="39" spans="1:8" ht="21.75" customHeight="1" x14ac:dyDescent="0.3">
      <c r="A39" s="60"/>
      <c r="B39" s="60"/>
      <c r="C39" s="61"/>
      <c r="D39" s="19" t="s">
        <v>167</v>
      </c>
      <c r="E39" s="6">
        <v>153230</v>
      </c>
      <c r="F39" s="6">
        <v>0</v>
      </c>
      <c r="G39" s="6"/>
      <c r="H39" s="6">
        <f t="shared" si="0"/>
        <v>153230</v>
      </c>
    </row>
    <row r="40" spans="1:8" ht="21.75" customHeight="1" x14ac:dyDescent="0.3">
      <c r="A40" s="60"/>
      <c r="B40" s="60"/>
      <c r="C40" s="59" t="s">
        <v>84</v>
      </c>
      <c r="D40" s="19" t="s">
        <v>162</v>
      </c>
      <c r="E40" s="6">
        <v>760000</v>
      </c>
      <c r="F40" s="6">
        <v>0</v>
      </c>
      <c r="G40" s="6"/>
      <c r="H40" s="6">
        <f t="shared" si="0"/>
        <v>760000</v>
      </c>
    </row>
    <row r="41" spans="1:8" ht="21.75" customHeight="1" x14ac:dyDescent="0.3">
      <c r="A41" s="60"/>
      <c r="B41" s="60"/>
      <c r="C41" s="60"/>
      <c r="D41" s="19" t="s">
        <v>164</v>
      </c>
      <c r="E41" s="6">
        <v>588100</v>
      </c>
      <c r="F41" s="6">
        <v>0</v>
      </c>
      <c r="G41" s="6"/>
      <c r="H41" s="6">
        <f t="shared" si="0"/>
        <v>588100</v>
      </c>
    </row>
    <row r="42" spans="1:8" ht="21.75" customHeight="1" x14ac:dyDescent="0.3">
      <c r="A42" s="60"/>
      <c r="B42" s="60"/>
      <c r="C42" s="61"/>
      <c r="D42" s="19" t="s">
        <v>167</v>
      </c>
      <c r="E42" s="6">
        <v>171900</v>
      </c>
      <c r="F42" s="6">
        <v>0</v>
      </c>
      <c r="G42" s="6"/>
      <c r="H42" s="6">
        <f t="shared" si="0"/>
        <v>171900</v>
      </c>
    </row>
    <row r="43" spans="1:8" ht="21.75" customHeight="1" x14ac:dyDescent="0.3">
      <c r="A43" s="60"/>
      <c r="B43" s="60"/>
      <c r="C43" s="59" t="s">
        <v>165</v>
      </c>
      <c r="D43" s="19" t="s">
        <v>162</v>
      </c>
      <c r="E43" s="6">
        <f>SUM(E31+E34+E37+E40)</f>
        <v>8340000</v>
      </c>
      <c r="F43" s="6">
        <f t="shared" ref="F43:G43" si="1">SUM(F31+F34+F37+F40)</f>
        <v>0</v>
      </c>
      <c r="G43" s="6">
        <f t="shared" si="1"/>
        <v>100000</v>
      </c>
      <c r="H43" s="6">
        <f t="shared" si="0"/>
        <v>8440000</v>
      </c>
    </row>
    <row r="44" spans="1:8" ht="21.75" customHeight="1" x14ac:dyDescent="0.3">
      <c r="A44" s="60"/>
      <c r="B44" s="60"/>
      <c r="C44" s="60"/>
      <c r="D44" s="19" t="s">
        <v>164</v>
      </c>
      <c r="E44" s="6">
        <f>SUM(E32+E35+E38+E41)</f>
        <v>7841460</v>
      </c>
      <c r="F44" s="6">
        <f t="shared" ref="F44:G44" si="2">SUM(F32+F35+F38+F41)</f>
        <v>0</v>
      </c>
      <c r="G44" s="6">
        <f t="shared" si="2"/>
        <v>34925</v>
      </c>
      <c r="H44" s="6">
        <f t="shared" si="0"/>
        <v>7876385</v>
      </c>
    </row>
    <row r="45" spans="1:8" ht="21.75" customHeight="1" x14ac:dyDescent="0.3">
      <c r="A45" s="60"/>
      <c r="B45" s="61"/>
      <c r="C45" s="61"/>
      <c r="D45" s="19" t="s">
        <v>167</v>
      </c>
      <c r="E45" s="6">
        <f>SUM(E43-E44)</f>
        <v>498540</v>
      </c>
      <c r="F45" s="6">
        <f t="shared" ref="F45:G45" si="3">SUM(F43-F44)</f>
        <v>0</v>
      </c>
      <c r="G45" s="6">
        <f t="shared" si="3"/>
        <v>65075</v>
      </c>
      <c r="H45" s="6">
        <f t="shared" si="0"/>
        <v>563615</v>
      </c>
    </row>
    <row r="46" spans="1:8" ht="21.75" customHeight="1" x14ac:dyDescent="0.3">
      <c r="A46" s="59" t="s">
        <v>168</v>
      </c>
      <c r="B46" s="62" t="s">
        <v>90</v>
      </c>
      <c r="C46" s="59" t="s">
        <v>89</v>
      </c>
      <c r="D46" s="19" t="s">
        <v>162</v>
      </c>
      <c r="E46" s="6">
        <v>2952000</v>
      </c>
      <c r="F46" s="6">
        <v>0</v>
      </c>
      <c r="G46" s="6">
        <v>0</v>
      </c>
      <c r="H46" s="6">
        <f t="shared" si="0"/>
        <v>2952000</v>
      </c>
    </row>
    <row r="47" spans="1:8" ht="21.75" customHeight="1" x14ac:dyDescent="0.3">
      <c r="A47" s="60"/>
      <c r="B47" s="63"/>
      <c r="C47" s="60"/>
      <c r="D47" s="19" t="s">
        <v>164</v>
      </c>
      <c r="E47" s="6">
        <v>2812490</v>
      </c>
      <c r="F47" s="6">
        <v>0</v>
      </c>
      <c r="G47" s="6">
        <v>0</v>
      </c>
      <c r="H47" s="6">
        <f t="shared" si="0"/>
        <v>2812490</v>
      </c>
    </row>
    <row r="48" spans="1:8" ht="21.75" customHeight="1" x14ac:dyDescent="0.3">
      <c r="A48" s="60"/>
      <c r="B48" s="63"/>
      <c r="C48" s="61"/>
      <c r="D48" s="19" t="s">
        <v>167</v>
      </c>
      <c r="E48" s="6">
        <v>139510</v>
      </c>
      <c r="F48" s="6">
        <v>0</v>
      </c>
      <c r="G48" s="6">
        <v>0</v>
      </c>
      <c r="H48" s="6">
        <f t="shared" si="0"/>
        <v>139510</v>
      </c>
    </row>
    <row r="49" spans="1:8" ht="21.75" customHeight="1" x14ac:dyDescent="0.3">
      <c r="A49" s="60"/>
      <c r="B49" s="63"/>
      <c r="C49" s="59" t="s">
        <v>85</v>
      </c>
      <c r="D49" s="19" t="s">
        <v>162</v>
      </c>
      <c r="E49" s="6">
        <v>11026000</v>
      </c>
      <c r="F49" s="6">
        <v>0</v>
      </c>
      <c r="G49" s="6">
        <v>0</v>
      </c>
      <c r="H49" s="6">
        <f t="shared" si="0"/>
        <v>11026000</v>
      </c>
    </row>
    <row r="50" spans="1:8" ht="21.75" customHeight="1" x14ac:dyDescent="0.3">
      <c r="A50" s="60"/>
      <c r="B50" s="63"/>
      <c r="C50" s="60"/>
      <c r="D50" s="19" t="s">
        <v>164</v>
      </c>
      <c r="E50" s="6">
        <v>10593000</v>
      </c>
      <c r="F50" s="6">
        <v>0</v>
      </c>
      <c r="G50" s="6">
        <v>0</v>
      </c>
      <c r="H50" s="6">
        <f t="shared" si="0"/>
        <v>10593000</v>
      </c>
    </row>
    <row r="51" spans="1:8" ht="21.75" customHeight="1" x14ac:dyDescent="0.3">
      <c r="A51" s="60"/>
      <c r="B51" s="63"/>
      <c r="C51" s="61"/>
      <c r="D51" s="19" t="s">
        <v>167</v>
      </c>
      <c r="E51" s="6">
        <v>433000</v>
      </c>
      <c r="F51" s="6">
        <v>0</v>
      </c>
      <c r="G51" s="6">
        <v>0</v>
      </c>
      <c r="H51" s="6">
        <f t="shared" si="0"/>
        <v>433000</v>
      </c>
    </row>
    <row r="52" spans="1:8" ht="21.75" customHeight="1" x14ac:dyDescent="0.3">
      <c r="A52" s="60"/>
      <c r="B52" s="63"/>
      <c r="C52" s="59" t="s">
        <v>86</v>
      </c>
      <c r="D52" s="19" t="s">
        <v>162</v>
      </c>
      <c r="E52" s="6">
        <v>0</v>
      </c>
      <c r="F52" s="6">
        <f>SUM(F40+F43+F46+F49)</f>
        <v>0</v>
      </c>
      <c r="G52" s="6">
        <v>0</v>
      </c>
      <c r="H52" s="6">
        <f t="shared" si="0"/>
        <v>0</v>
      </c>
    </row>
    <row r="53" spans="1:8" ht="21.75" customHeight="1" x14ac:dyDescent="0.3">
      <c r="A53" s="60"/>
      <c r="B53" s="63"/>
      <c r="C53" s="60"/>
      <c r="D53" s="19" t="s">
        <v>164</v>
      </c>
      <c r="E53" s="20" t="s">
        <v>169</v>
      </c>
      <c r="F53" s="6">
        <f>SUM(F41+F44+F47+F50)</f>
        <v>0</v>
      </c>
      <c r="G53" s="6">
        <v>0</v>
      </c>
      <c r="H53" s="6">
        <f t="shared" si="0"/>
        <v>0</v>
      </c>
    </row>
    <row r="54" spans="1:8" ht="21.75" customHeight="1" x14ac:dyDescent="0.3">
      <c r="A54" s="60"/>
      <c r="B54" s="63"/>
      <c r="C54" s="61"/>
      <c r="D54" s="19" t="s">
        <v>167</v>
      </c>
      <c r="E54" s="20" t="s">
        <v>169</v>
      </c>
      <c r="F54" s="6">
        <f t="shared" ref="F54" si="4">SUM(F52-F53)</f>
        <v>0</v>
      </c>
      <c r="G54" s="6">
        <v>0</v>
      </c>
      <c r="H54" s="6">
        <f t="shared" si="0"/>
        <v>0</v>
      </c>
    </row>
    <row r="55" spans="1:8" ht="21.75" customHeight="1" x14ac:dyDescent="0.3">
      <c r="A55" s="60"/>
      <c r="B55" s="63"/>
      <c r="C55" s="59" t="s">
        <v>87</v>
      </c>
      <c r="D55" s="19" t="s">
        <v>161</v>
      </c>
      <c r="E55" s="6">
        <v>2685000</v>
      </c>
      <c r="F55" s="6">
        <v>0</v>
      </c>
      <c r="G55" s="6">
        <v>0</v>
      </c>
      <c r="H55" s="6">
        <f t="shared" si="0"/>
        <v>2685000</v>
      </c>
    </row>
    <row r="56" spans="1:8" ht="21.75" customHeight="1" x14ac:dyDescent="0.3">
      <c r="A56" s="60"/>
      <c r="B56" s="63"/>
      <c r="C56" s="60"/>
      <c r="D56" s="19" t="s">
        <v>163</v>
      </c>
      <c r="E56" s="6">
        <v>2684330</v>
      </c>
      <c r="F56" s="6">
        <v>0</v>
      </c>
      <c r="G56" s="6">
        <v>0</v>
      </c>
      <c r="H56" s="6">
        <f t="shared" si="0"/>
        <v>2684330</v>
      </c>
    </row>
    <row r="57" spans="1:8" ht="21.75" customHeight="1" x14ac:dyDescent="0.3">
      <c r="A57" s="60"/>
      <c r="B57" s="63"/>
      <c r="C57" s="61"/>
      <c r="D57" s="19" t="s">
        <v>166</v>
      </c>
      <c r="E57" s="6">
        <v>670</v>
      </c>
      <c r="F57" s="6">
        <v>0</v>
      </c>
      <c r="G57" s="6">
        <v>0</v>
      </c>
      <c r="H57" s="6">
        <f t="shared" si="0"/>
        <v>670</v>
      </c>
    </row>
    <row r="58" spans="1:8" ht="21.75" customHeight="1" x14ac:dyDescent="0.3">
      <c r="A58" s="60"/>
      <c r="B58" s="63"/>
      <c r="C58" s="59" t="s">
        <v>88</v>
      </c>
      <c r="D58" s="19" t="s">
        <v>162</v>
      </c>
      <c r="E58" s="6">
        <v>4433000</v>
      </c>
      <c r="F58" s="6">
        <v>0</v>
      </c>
      <c r="G58" s="6">
        <v>0</v>
      </c>
      <c r="H58" s="6">
        <f t="shared" si="0"/>
        <v>4433000</v>
      </c>
    </row>
    <row r="59" spans="1:8" ht="21.75" customHeight="1" x14ac:dyDescent="0.3">
      <c r="A59" s="60"/>
      <c r="B59" s="63"/>
      <c r="C59" s="60"/>
      <c r="D59" s="19" t="s">
        <v>164</v>
      </c>
      <c r="E59" s="6">
        <v>4320000</v>
      </c>
      <c r="F59" s="6">
        <v>0</v>
      </c>
      <c r="G59" s="6">
        <v>0</v>
      </c>
      <c r="H59" s="6">
        <f t="shared" si="0"/>
        <v>4320000</v>
      </c>
    </row>
    <row r="60" spans="1:8" ht="21.75" customHeight="1" x14ac:dyDescent="0.3">
      <c r="A60" s="60"/>
      <c r="B60" s="63"/>
      <c r="C60" s="61"/>
      <c r="D60" s="19" t="s">
        <v>167</v>
      </c>
      <c r="E60" s="6">
        <v>113000</v>
      </c>
      <c r="F60" s="6">
        <v>0</v>
      </c>
      <c r="G60" s="6">
        <v>0</v>
      </c>
      <c r="H60" s="6">
        <f t="shared" si="0"/>
        <v>113000</v>
      </c>
    </row>
    <row r="61" spans="1:8" ht="21.75" customHeight="1" x14ac:dyDescent="0.3">
      <c r="A61" s="60"/>
      <c r="B61" s="63"/>
      <c r="C61" s="59" t="s">
        <v>165</v>
      </c>
      <c r="D61" s="19" t="s">
        <v>162</v>
      </c>
      <c r="E61" s="6">
        <f>SUM(E46+E49+E55+E58)</f>
        <v>21096000</v>
      </c>
      <c r="F61" s="6">
        <v>0</v>
      </c>
      <c r="G61" s="6">
        <v>0</v>
      </c>
      <c r="H61" s="6">
        <f t="shared" si="0"/>
        <v>21096000</v>
      </c>
    </row>
    <row r="62" spans="1:8" ht="21.75" customHeight="1" x14ac:dyDescent="0.3">
      <c r="A62" s="60"/>
      <c r="B62" s="63"/>
      <c r="C62" s="60"/>
      <c r="D62" s="19" t="s">
        <v>164</v>
      </c>
      <c r="E62" s="6">
        <f>SUM(E47+E50+E56+E59)</f>
        <v>20409820</v>
      </c>
      <c r="F62" s="6">
        <v>0</v>
      </c>
      <c r="G62" s="6">
        <v>0</v>
      </c>
      <c r="H62" s="6">
        <f t="shared" si="0"/>
        <v>20409820</v>
      </c>
    </row>
    <row r="63" spans="1:8" ht="21.75" customHeight="1" x14ac:dyDescent="0.3">
      <c r="A63" s="60"/>
      <c r="B63" s="64"/>
      <c r="C63" s="61"/>
      <c r="D63" s="19" t="s">
        <v>167</v>
      </c>
      <c r="E63" s="6">
        <f>SUM(E61-E62)</f>
        <v>686180</v>
      </c>
      <c r="F63" s="6">
        <v>0</v>
      </c>
      <c r="G63" s="6">
        <v>0</v>
      </c>
      <c r="H63" s="6">
        <f t="shared" si="0"/>
        <v>686180</v>
      </c>
    </row>
    <row r="64" spans="1:8" ht="21.75" customHeight="1" x14ac:dyDescent="0.3">
      <c r="A64" s="60"/>
      <c r="B64" s="63" t="s">
        <v>174</v>
      </c>
      <c r="C64" s="59" t="s">
        <v>92</v>
      </c>
      <c r="D64" s="19" t="s">
        <v>162</v>
      </c>
      <c r="E64" s="6">
        <v>720000</v>
      </c>
      <c r="F64" s="6">
        <v>0</v>
      </c>
      <c r="G64" s="6">
        <v>0</v>
      </c>
      <c r="H64" s="6">
        <f t="shared" si="0"/>
        <v>720000</v>
      </c>
    </row>
    <row r="65" spans="1:8" ht="21.75" customHeight="1" x14ac:dyDescent="0.3">
      <c r="A65" s="60"/>
      <c r="B65" s="63"/>
      <c r="C65" s="60"/>
      <c r="D65" s="19" t="s">
        <v>164</v>
      </c>
      <c r="E65" s="6">
        <v>390670</v>
      </c>
      <c r="F65" s="6">
        <v>0</v>
      </c>
      <c r="G65" s="6">
        <v>0</v>
      </c>
      <c r="H65" s="6">
        <f t="shared" si="0"/>
        <v>390670</v>
      </c>
    </row>
    <row r="66" spans="1:8" ht="21.75" customHeight="1" x14ac:dyDescent="0.3">
      <c r="A66" s="60"/>
      <c r="B66" s="63"/>
      <c r="C66" s="61"/>
      <c r="D66" s="19" t="s">
        <v>167</v>
      </c>
      <c r="E66" s="6">
        <v>329330</v>
      </c>
      <c r="F66" s="6">
        <v>0</v>
      </c>
      <c r="G66" s="6">
        <v>0</v>
      </c>
      <c r="H66" s="6">
        <f t="shared" si="0"/>
        <v>329330</v>
      </c>
    </row>
    <row r="67" spans="1:8" ht="21.75" customHeight="1" x14ac:dyDescent="0.3">
      <c r="A67" s="60"/>
      <c r="B67" s="63"/>
      <c r="C67" s="59" t="s">
        <v>84</v>
      </c>
      <c r="D67" s="19" t="s">
        <v>162</v>
      </c>
      <c r="E67" s="6">
        <v>584000</v>
      </c>
      <c r="F67" s="6">
        <v>0</v>
      </c>
      <c r="G67" s="6">
        <v>0</v>
      </c>
      <c r="H67" s="6">
        <f t="shared" si="0"/>
        <v>584000</v>
      </c>
    </row>
    <row r="68" spans="1:8" ht="21.75" customHeight="1" x14ac:dyDescent="0.3">
      <c r="A68" s="60"/>
      <c r="B68" s="63"/>
      <c r="C68" s="60"/>
      <c r="D68" s="19" t="s">
        <v>164</v>
      </c>
      <c r="E68" s="6">
        <v>484000</v>
      </c>
      <c r="F68" s="6">
        <v>0</v>
      </c>
      <c r="G68" s="6">
        <v>0</v>
      </c>
      <c r="H68" s="6">
        <f t="shared" si="0"/>
        <v>484000</v>
      </c>
    </row>
    <row r="69" spans="1:8" ht="21.75" customHeight="1" x14ac:dyDescent="0.3">
      <c r="A69" s="60"/>
      <c r="B69" s="63"/>
      <c r="C69" s="61"/>
      <c r="D69" s="19" t="s">
        <v>167</v>
      </c>
      <c r="E69" s="6">
        <v>100000</v>
      </c>
      <c r="F69" s="6">
        <v>0</v>
      </c>
      <c r="G69" s="6">
        <v>0</v>
      </c>
      <c r="H69" s="6">
        <f t="shared" ref="H69:H132" si="5">SUM(E69:G69)</f>
        <v>100000</v>
      </c>
    </row>
    <row r="70" spans="1:8" ht="21.75" customHeight="1" x14ac:dyDescent="0.3">
      <c r="A70" s="60"/>
      <c r="B70" s="63"/>
      <c r="C70" s="59" t="s">
        <v>165</v>
      </c>
      <c r="D70" s="19" t="s">
        <v>162</v>
      </c>
      <c r="E70" s="6">
        <f>SUM(E64+E67)</f>
        <v>1304000</v>
      </c>
      <c r="F70" s="6">
        <v>0</v>
      </c>
      <c r="G70" s="6">
        <v>0</v>
      </c>
      <c r="H70" s="6">
        <f t="shared" si="5"/>
        <v>1304000</v>
      </c>
    </row>
    <row r="71" spans="1:8" ht="21.75" customHeight="1" x14ac:dyDescent="0.3">
      <c r="A71" s="60"/>
      <c r="B71" s="63"/>
      <c r="C71" s="60"/>
      <c r="D71" s="19" t="s">
        <v>164</v>
      </c>
      <c r="E71" s="6">
        <f>SUM(E65+E68)</f>
        <v>874670</v>
      </c>
      <c r="F71" s="6">
        <v>0</v>
      </c>
      <c r="G71" s="6">
        <v>0</v>
      </c>
      <c r="H71" s="6">
        <f t="shared" si="5"/>
        <v>874670</v>
      </c>
    </row>
    <row r="72" spans="1:8" ht="21.75" customHeight="1" x14ac:dyDescent="0.3">
      <c r="A72" s="60"/>
      <c r="B72" s="64"/>
      <c r="C72" s="61"/>
      <c r="D72" s="19" t="s">
        <v>167</v>
      </c>
      <c r="E72" s="6">
        <f>SUM(E70-E71)</f>
        <v>429330</v>
      </c>
      <c r="F72" s="6">
        <v>0</v>
      </c>
      <c r="G72" s="6">
        <v>0</v>
      </c>
      <c r="H72" s="6">
        <f t="shared" si="5"/>
        <v>429330</v>
      </c>
    </row>
    <row r="73" spans="1:8" ht="21.75" customHeight="1" x14ac:dyDescent="0.3">
      <c r="A73" s="60"/>
      <c r="B73" s="62" t="s">
        <v>95</v>
      </c>
      <c r="C73" s="59" t="s">
        <v>73</v>
      </c>
      <c r="D73" s="19" t="s">
        <v>162</v>
      </c>
      <c r="E73" s="6">
        <v>25258000</v>
      </c>
      <c r="F73" s="6">
        <v>0</v>
      </c>
      <c r="G73" s="6">
        <v>0</v>
      </c>
      <c r="H73" s="6">
        <f t="shared" si="5"/>
        <v>25258000</v>
      </c>
    </row>
    <row r="74" spans="1:8" ht="21.75" customHeight="1" x14ac:dyDescent="0.3">
      <c r="A74" s="60"/>
      <c r="B74" s="63"/>
      <c r="C74" s="60"/>
      <c r="D74" s="19" t="s">
        <v>164</v>
      </c>
      <c r="E74" s="6">
        <v>25246500</v>
      </c>
      <c r="F74" s="6">
        <v>0</v>
      </c>
      <c r="G74" s="6">
        <v>0</v>
      </c>
      <c r="H74" s="6">
        <f t="shared" si="5"/>
        <v>25246500</v>
      </c>
    </row>
    <row r="75" spans="1:8" ht="21.75" customHeight="1" x14ac:dyDescent="0.3">
      <c r="A75" s="60"/>
      <c r="B75" s="63"/>
      <c r="C75" s="61"/>
      <c r="D75" s="19" t="s">
        <v>167</v>
      </c>
      <c r="E75" s="6">
        <v>11500</v>
      </c>
      <c r="F75" s="6">
        <v>0</v>
      </c>
      <c r="G75" s="6">
        <v>0</v>
      </c>
      <c r="H75" s="6">
        <f t="shared" si="5"/>
        <v>11500</v>
      </c>
    </row>
    <row r="76" spans="1:8" ht="21.75" customHeight="1" x14ac:dyDescent="0.3">
      <c r="A76" s="60"/>
      <c r="B76" s="63"/>
      <c r="C76" s="59" t="s">
        <v>74</v>
      </c>
      <c r="D76" s="19" t="s">
        <v>162</v>
      </c>
      <c r="E76" s="6">
        <v>600000</v>
      </c>
      <c r="F76" s="6">
        <v>0</v>
      </c>
      <c r="G76" s="6">
        <v>0</v>
      </c>
      <c r="H76" s="6">
        <f t="shared" si="5"/>
        <v>600000</v>
      </c>
    </row>
    <row r="77" spans="1:8" ht="21.75" customHeight="1" x14ac:dyDescent="0.3">
      <c r="A77" s="60"/>
      <c r="B77" s="63"/>
      <c r="C77" s="60"/>
      <c r="D77" s="19" t="s">
        <v>164</v>
      </c>
      <c r="E77" s="6">
        <v>600000</v>
      </c>
      <c r="F77" s="6">
        <v>0</v>
      </c>
      <c r="G77" s="6">
        <v>0</v>
      </c>
      <c r="H77" s="6">
        <f t="shared" si="5"/>
        <v>600000</v>
      </c>
    </row>
    <row r="78" spans="1:8" ht="21.75" customHeight="1" x14ac:dyDescent="0.3">
      <c r="A78" s="60"/>
      <c r="B78" s="63"/>
      <c r="C78" s="61"/>
      <c r="D78" s="19" t="s">
        <v>167</v>
      </c>
      <c r="E78" s="6">
        <v>0</v>
      </c>
      <c r="F78" s="6">
        <v>0</v>
      </c>
      <c r="G78" s="6">
        <v>0</v>
      </c>
      <c r="H78" s="6">
        <f t="shared" si="5"/>
        <v>0</v>
      </c>
    </row>
    <row r="79" spans="1:8" ht="21.75" customHeight="1" x14ac:dyDescent="0.3">
      <c r="A79" s="60"/>
      <c r="B79" s="63"/>
      <c r="C79" s="59" t="s">
        <v>76</v>
      </c>
      <c r="D79" s="19" t="s">
        <v>162</v>
      </c>
      <c r="E79" s="6">
        <v>2380000</v>
      </c>
      <c r="F79" s="6">
        <v>0</v>
      </c>
      <c r="G79" s="6">
        <v>0</v>
      </c>
      <c r="H79" s="6">
        <f t="shared" si="5"/>
        <v>2380000</v>
      </c>
    </row>
    <row r="80" spans="1:8" ht="21.75" customHeight="1" x14ac:dyDescent="0.3">
      <c r="A80" s="60"/>
      <c r="B80" s="63"/>
      <c r="C80" s="60"/>
      <c r="D80" s="19" t="s">
        <v>164</v>
      </c>
      <c r="E80" s="6">
        <v>2312660</v>
      </c>
      <c r="F80" s="6">
        <v>0</v>
      </c>
      <c r="G80" s="6">
        <v>0</v>
      </c>
      <c r="H80" s="6">
        <f t="shared" si="5"/>
        <v>2312660</v>
      </c>
    </row>
    <row r="81" spans="1:8" ht="21.75" customHeight="1" x14ac:dyDescent="0.3">
      <c r="A81" s="60"/>
      <c r="B81" s="63"/>
      <c r="C81" s="61"/>
      <c r="D81" s="19" t="s">
        <v>167</v>
      </c>
      <c r="E81" s="6">
        <v>67340</v>
      </c>
      <c r="F81" s="6">
        <v>0</v>
      </c>
      <c r="G81" s="6">
        <v>0</v>
      </c>
      <c r="H81" s="6">
        <f t="shared" si="5"/>
        <v>67340</v>
      </c>
    </row>
    <row r="82" spans="1:8" ht="21.75" customHeight="1" x14ac:dyDescent="0.3">
      <c r="A82" s="60"/>
      <c r="B82" s="63"/>
      <c r="C82" s="59" t="s">
        <v>75</v>
      </c>
      <c r="D82" s="19" t="s">
        <v>162</v>
      </c>
      <c r="E82" s="6">
        <v>2105000</v>
      </c>
      <c r="F82" s="6">
        <v>0</v>
      </c>
      <c r="G82" s="6">
        <v>0</v>
      </c>
      <c r="H82" s="6">
        <f t="shared" si="5"/>
        <v>2105000</v>
      </c>
    </row>
    <row r="83" spans="1:8" ht="21.75" customHeight="1" x14ac:dyDescent="0.3">
      <c r="A83" s="60"/>
      <c r="B83" s="63"/>
      <c r="C83" s="60"/>
      <c r="D83" s="19" t="s">
        <v>164</v>
      </c>
      <c r="E83" s="6">
        <v>2104260</v>
      </c>
      <c r="F83" s="6">
        <v>0</v>
      </c>
      <c r="G83" s="6">
        <v>0</v>
      </c>
      <c r="H83" s="6">
        <f t="shared" si="5"/>
        <v>2104260</v>
      </c>
    </row>
    <row r="84" spans="1:8" ht="21.75" customHeight="1" x14ac:dyDescent="0.3">
      <c r="A84" s="60"/>
      <c r="B84" s="63"/>
      <c r="C84" s="61"/>
      <c r="D84" s="19" t="s">
        <v>167</v>
      </c>
      <c r="E84" s="6">
        <v>740</v>
      </c>
      <c r="F84" s="6">
        <v>0</v>
      </c>
      <c r="G84" s="6">
        <v>0</v>
      </c>
      <c r="H84" s="6">
        <f t="shared" si="5"/>
        <v>740</v>
      </c>
    </row>
    <row r="85" spans="1:8" ht="21.75" customHeight="1" x14ac:dyDescent="0.3">
      <c r="A85" s="60"/>
      <c r="B85" s="63"/>
      <c r="C85" s="59" t="s">
        <v>77</v>
      </c>
      <c r="D85" s="19" t="s">
        <v>162</v>
      </c>
      <c r="E85" s="6">
        <v>50000</v>
      </c>
      <c r="F85" s="6">
        <v>0</v>
      </c>
      <c r="G85" s="6">
        <v>0</v>
      </c>
      <c r="H85" s="6">
        <f t="shared" si="5"/>
        <v>50000</v>
      </c>
    </row>
    <row r="86" spans="1:8" ht="21.75" customHeight="1" x14ac:dyDescent="0.3">
      <c r="A86" s="60"/>
      <c r="B86" s="63"/>
      <c r="C86" s="60"/>
      <c r="D86" s="19" t="s">
        <v>164</v>
      </c>
      <c r="E86" s="6">
        <v>50000</v>
      </c>
      <c r="F86" s="6">
        <v>0</v>
      </c>
      <c r="G86" s="6">
        <v>0</v>
      </c>
      <c r="H86" s="6">
        <f t="shared" si="5"/>
        <v>50000</v>
      </c>
    </row>
    <row r="87" spans="1:8" ht="21.75" customHeight="1" x14ac:dyDescent="0.3">
      <c r="A87" s="60"/>
      <c r="B87" s="63"/>
      <c r="C87" s="61"/>
      <c r="D87" s="19" t="s">
        <v>167</v>
      </c>
      <c r="E87" s="6">
        <v>0</v>
      </c>
      <c r="F87" s="6">
        <v>0</v>
      </c>
      <c r="G87" s="6">
        <v>0</v>
      </c>
      <c r="H87" s="6">
        <f t="shared" si="5"/>
        <v>0</v>
      </c>
    </row>
    <row r="88" spans="1:8" ht="21.75" customHeight="1" x14ac:dyDescent="0.3">
      <c r="A88" s="60"/>
      <c r="B88" s="63"/>
      <c r="C88" s="59" t="s">
        <v>165</v>
      </c>
      <c r="D88" s="19" t="s">
        <v>162</v>
      </c>
      <c r="E88" s="6">
        <f>SUM(E73+E76+E79+E82+E85)</f>
        <v>30393000</v>
      </c>
      <c r="F88" s="6">
        <v>0</v>
      </c>
      <c r="G88" s="6">
        <v>0</v>
      </c>
      <c r="H88" s="6">
        <f t="shared" si="5"/>
        <v>30393000</v>
      </c>
    </row>
    <row r="89" spans="1:8" ht="21.75" customHeight="1" x14ac:dyDescent="0.3">
      <c r="A89" s="60"/>
      <c r="B89" s="63"/>
      <c r="C89" s="60"/>
      <c r="D89" s="19" t="s">
        <v>164</v>
      </c>
      <c r="E89" s="6">
        <f>SUM(E74+E77+E80+E83+E86)</f>
        <v>30313420</v>
      </c>
      <c r="F89" s="6">
        <v>0</v>
      </c>
      <c r="G89" s="6">
        <v>0</v>
      </c>
      <c r="H89" s="6">
        <f t="shared" si="5"/>
        <v>30313420</v>
      </c>
    </row>
    <row r="90" spans="1:8" ht="21.75" customHeight="1" x14ac:dyDescent="0.3">
      <c r="A90" s="60"/>
      <c r="B90" s="64"/>
      <c r="C90" s="61"/>
      <c r="D90" s="19" t="s">
        <v>167</v>
      </c>
      <c r="E90" s="6">
        <f>SUM(E88-E89)</f>
        <v>79580</v>
      </c>
      <c r="F90" s="6">
        <v>0</v>
      </c>
      <c r="G90" s="6">
        <v>0</v>
      </c>
      <c r="H90" s="6">
        <f t="shared" si="5"/>
        <v>79580</v>
      </c>
    </row>
    <row r="91" spans="1:8" ht="21.75" customHeight="1" x14ac:dyDescent="0.3">
      <c r="A91" s="60"/>
      <c r="B91" s="62" t="s">
        <v>96</v>
      </c>
      <c r="C91" s="59" t="s">
        <v>80</v>
      </c>
      <c r="D91" s="19" t="s">
        <v>162</v>
      </c>
      <c r="E91" s="6">
        <v>600000</v>
      </c>
      <c r="F91" s="6">
        <v>0</v>
      </c>
      <c r="G91" s="6">
        <v>0</v>
      </c>
      <c r="H91" s="6">
        <f t="shared" si="5"/>
        <v>600000</v>
      </c>
    </row>
    <row r="92" spans="1:8" ht="21.75" customHeight="1" x14ac:dyDescent="0.3">
      <c r="A92" s="60"/>
      <c r="B92" s="63"/>
      <c r="C92" s="60"/>
      <c r="D92" s="19" t="s">
        <v>164</v>
      </c>
      <c r="E92" s="6">
        <v>442200</v>
      </c>
      <c r="F92" s="6">
        <v>0</v>
      </c>
      <c r="G92" s="6">
        <v>0</v>
      </c>
      <c r="H92" s="6">
        <f t="shared" si="5"/>
        <v>442200</v>
      </c>
    </row>
    <row r="93" spans="1:8" ht="21.75" customHeight="1" x14ac:dyDescent="0.3">
      <c r="A93" s="60"/>
      <c r="B93" s="63"/>
      <c r="C93" s="61"/>
      <c r="D93" s="19" t="s">
        <v>167</v>
      </c>
      <c r="E93" s="6">
        <v>157800</v>
      </c>
      <c r="F93" s="6">
        <v>0</v>
      </c>
      <c r="G93" s="6">
        <v>0</v>
      </c>
      <c r="H93" s="6">
        <f t="shared" si="5"/>
        <v>157800</v>
      </c>
    </row>
    <row r="94" spans="1:8" ht="21.75" customHeight="1" x14ac:dyDescent="0.3">
      <c r="A94" s="60"/>
      <c r="B94" s="63"/>
      <c r="C94" s="59" t="s">
        <v>81</v>
      </c>
      <c r="D94" s="19" t="s">
        <v>162</v>
      </c>
      <c r="E94" s="6">
        <v>200000</v>
      </c>
      <c r="F94" s="6">
        <v>0</v>
      </c>
      <c r="G94" s="6">
        <v>0</v>
      </c>
      <c r="H94" s="6">
        <f t="shared" si="5"/>
        <v>200000</v>
      </c>
    </row>
    <row r="95" spans="1:8" ht="21.75" customHeight="1" x14ac:dyDescent="0.3">
      <c r="A95" s="60"/>
      <c r="B95" s="63"/>
      <c r="C95" s="60"/>
      <c r="D95" s="19" t="s">
        <v>164</v>
      </c>
      <c r="E95" s="6">
        <v>118600</v>
      </c>
      <c r="F95" s="6">
        <v>0</v>
      </c>
      <c r="G95" s="6">
        <v>0</v>
      </c>
      <c r="H95" s="6">
        <f t="shared" si="5"/>
        <v>118600</v>
      </c>
    </row>
    <row r="96" spans="1:8" ht="21.75" customHeight="1" x14ac:dyDescent="0.3">
      <c r="A96" s="60"/>
      <c r="B96" s="63"/>
      <c r="C96" s="61"/>
      <c r="D96" s="19" t="s">
        <v>167</v>
      </c>
      <c r="E96" s="6">
        <v>81400</v>
      </c>
      <c r="F96" s="6">
        <v>0</v>
      </c>
      <c r="G96" s="6">
        <v>0</v>
      </c>
      <c r="H96" s="6">
        <f t="shared" si="5"/>
        <v>81400</v>
      </c>
    </row>
    <row r="97" spans="1:8" ht="21.75" customHeight="1" x14ac:dyDescent="0.3">
      <c r="A97" s="60"/>
      <c r="B97" s="63"/>
      <c r="C97" s="59" t="s">
        <v>92</v>
      </c>
      <c r="D97" s="19" t="s">
        <v>162</v>
      </c>
      <c r="E97" s="6">
        <v>1200000</v>
      </c>
      <c r="F97" s="6">
        <v>0</v>
      </c>
      <c r="G97" s="6">
        <v>0</v>
      </c>
      <c r="H97" s="6">
        <f t="shared" si="5"/>
        <v>1200000</v>
      </c>
    </row>
    <row r="98" spans="1:8" ht="21.75" customHeight="1" x14ac:dyDescent="0.3">
      <c r="A98" s="60"/>
      <c r="B98" s="63"/>
      <c r="C98" s="60"/>
      <c r="D98" s="19" t="s">
        <v>164</v>
      </c>
      <c r="E98" s="6">
        <v>1010480</v>
      </c>
      <c r="F98" s="6">
        <v>0</v>
      </c>
      <c r="G98" s="6">
        <v>0</v>
      </c>
      <c r="H98" s="6">
        <f t="shared" si="5"/>
        <v>1010480</v>
      </c>
    </row>
    <row r="99" spans="1:8" ht="21.75" customHeight="1" x14ac:dyDescent="0.3">
      <c r="A99" s="60"/>
      <c r="B99" s="63"/>
      <c r="C99" s="61"/>
      <c r="D99" s="19" t="s">
        <v>167</v>
      </c>
      <c r="E99" s="6">
        <v>189520</v>
      </c>
      <c r="F99" s="6">
        <v>0</v>
      </c>
      <c r="G99" s="6">
        <v>0</v>
      </c>
      <c r="H99" s="6">
        <f t="shared" si="5"/>
        <v>189520</v>
      </c>
    </row>
    <row r="100" spans="1:8" ht="21.75" customHeight="1" x14ac:dyDescent="0.3">
      <c r="A100" s="60"/>
      <c r="B100" s="63"/>
      <c r="C100" s="59" t="s">
        <v>19</v>
      </c>
      <c r="D100" s="19" t="s">
        <v>162</v>
      </c>
      <c r="E100" s="6">
        <v>1850000</v>
      </c>
      <c r="F100" s="6">
        <v>0</v>
      </c>
      <c r="G100" s="6">
        <v>0</v>
      </c>
      <c r="H100" s="6">
        <f t="shared" si="5"/>
        <v>1850000</v>
      </c>
    </row>
    <row r="101" spans="1:8" ht="21.75" customHeight="1" x14ac:dyDescent="0.3">
      <c r="A101" s="60"/>
      <c r="B101" s="63"/>
      <c r="C101" s="60"/>
      <c r="D101" s="19" t="s">
        <v>164</v>
      </c>
      <c r="E101" s="6">
        <v>1847100</v>
      </c>
      <c r="F101" s="6">
        <v>0</v>
      </c>
      <c r="G101" s="6">
        <v>0</v>
      </c>
      <c r="H101" s="6">
        <f t="shared" si="5"/>
        <v>1847100</v>
      </c>
    </row>
    <row r="102" spans="1:8" ht="21.75" customHeight="1" x14ac:dyDescent="0.3">
      <c r="A102" s="60"/>
      <c r="B102" s="63"/>
      <c r="C102" s="61"/>
      <c r="D102" s="19" t="s">
        <v>167</v>
      </c>
      <c r="E102" s="6">
        <v>2900</v>
      </c>
      <c r="F102" s="6">
        <v>0</v>
      </c>
      <c r="G102" s="6">
        <v>0</v>
      </c>
      <c r="H102" s="6">
        <f t="shared" si="5"/>
        <v>2900</v>
      </c>
    </row>
    <row r="103" spans="1:8" ht="21.75" customHeight="1" x14ac:dyDescent="0.3">
      <c r="A103" s="60"/>
      <c r="B103" s="63"/>
      <c r="C103" s="59" t="s">
        <v>84</v>
      </c>
      <c r="D103" s="19" t="s">
        <v>162</v>
      </c>
      <c r="E103" s="6">
        <v>650000</v>
      </c>
      <c r="F103" s="6">
        <v>0</v>
      </c>
      <c r="G103" s="6">
        <v>0</v>
      </c>
      <c r="H103" s="6">
        <f t="shared" si="5"/>
        <v>650000</v>
      </c>
    </row>
    <row r="104" spans="1:8" ht="21.75" customHeight="1" x14ac:dyDescent="0.3">
      <c r="A104" s="60"/>
      <c r="B104" s="63"/>
      <c r="C104" s="60"/>
      <c r="D104" s="19" t="s">
        <v>164</v>
      </c>
      <c r="E104" s="6">
        <v>632830</v>
      </c>
      <c r="F104" s="6">
        <v>0</v>
      </c>
      <c r="G104" s="6">
        <v>0</v>
      </c>
      <c r="H104" s="6">
        <f t="shared" si="5"/>
        <v>632830</v>
      </c>
    </row>
    <row r="105" spans="1:8" ht="21.75" customHeight="1" x14ac:dyDescent="0.3">
      <c r="A105" s="60"/>
      <c r="B105" s="63"/>
      <c r="C105" s="61"/>
      <c r="D105" s="19" t="s">
        <v>167</v>
      </c>
      <c r="E105" s="6">
        <v>17170</v>
      </c>
      <c r="F105" s="6">
        <v>0</v>
      </c>
      <c r="G105" s="6">
        <v>0</v>
      </c>
      <c r="H105" s="6">
        <f t="shared" si="5"/>
        <v>17170</v>
      </c>
    </row>
    <row r="106" spans="1:8" ht="21.75" customHeight="1" x14ac:dyDescent="0.3">
      <c r="A106" s="60"/>
      <c r="B106" s="63"/>
      <c r="C106" s="59" t="s">
        <v>165</v>
      </c>
      <c r="D106" s="19" t="s">
        <v>162</v>
      </c>
      <c r="E106" s="6">
        <f>SUM(E91+E94+E97+E100+E103)</f>
        <v>4500000</v>
      </c>
      <c r="F106" s="6">
        <v>0</v>
      </c>
      <c r="G106" s="6">
        <v>0</v>
      </c>
      <c r="H106" s="6">
        <f t="shared" si="5"/>
        <v>4500000</v>
      </c>
    </row>
    <row r="107" spans="1:8" ht="21.75" customHeight="1" x14ac:dyDescent="0.3">
      <c r="A107" s="60"/>
      <c r="B107" s="63"/>
      <c r="C107" s="60"/>
      <c r="D107" s="19" t="s">
        <v>164</v>
      </c>
      <c r="E107" s="6">
        <f>SUM(E92+E95+E98+E101+E104)</f>
        <v>4051210</v>
      </c>
      <c r="F107" s="6">
        <v>0</v>
      </c>
      <c r="G107" s="6">
        <v>0</v>
      </c>
      <c r="H107" s="6">
        <f t="shared" si="5"/>
        <v>4051210</v>
      </c>
    </row>
    <row r="108" spans="1:8" ht="21.75" customHeight="1" x14ac:dyDescent="0.3">
      <c r="A108" s="60"/>
      <c r="B108" s="64"/>
      <c r="C108" s="61"/>
      <c r="D108" s="19" t="s">
        <v>167</v>
      </c>
      <c r="E108" s="6">
        <f>SUM(E106-E107)</f>
        <v>448790</v>
      </c>
      <c r="F108" s="6">
        <v>0</v>
      </c>
      <c r="G108" s="6">
        <v>0</v>
      </c>
      <c r="H108" s="6">
        <f t="shared" si="5"/>
        <v>448790</v>
      </c>
    </row>
    <row r="109" spans="1:8" ht="21.75" customHeight="1" x14ac:dyDescent="0.3">
      <c r="A109" s="60"/>
      <c r="B109" s="62" t="s">
        <v>97</v>
      </c>
      <c r="C109" s="59" t="s">
        <v>98</v>
      </c>
      <c r="D109" s="19" t="s">
        <v>162</v>
      </c>
      <c r="E109" s="6">
        <v>4287000</v>
      </c>
      <c r="F109" s="6">
        <v>0</v>
      </c>
      <c r="G109" s="6">
        <v>0</v>
      </c>
      <c r="H109" s="6">
        <f t="shared" si="5"/>
        <v>4287000</v>
      </c>
    </row>
    <row r="110" spans="1:8" ht="21.75" customHeight="1" x14ac:dyDescent="0.3">
      <c r="A110" s="60"/>
      <c r="B110" s="63"/>
      <c r="C110" s="60"/>
      <c r="D110" s="19" t="s">
        <v>164</v>
      </c>
      <c r="E110" s="6">
        <v>3305870</v>
      </c>
      <c r="F110" s="6">
        <v>0</v>
      </c>
      <c r="G110" s="6">
        <v>0</v>
      </c>
      <c r="H110" s="6">
        <f t="shared" si="5"/>
        <v>3305870</v>
      </c>
    </row>
    <row r="111" spans="1:8" ht="21.75" customHeight="1" x14ac:dyDescent="0.3">
      <c r="A111" s="60"/>
      <c r="B111" s="63"/>
      <c r="C111" s="61"/>
      <c r="D111" s="19" t="s">
        <v>167</v>
      </c>
      <c r="E111" s="6">
        <v>981130</v>
      </c>
      <c r="F111" s="6">
        <v>0</v>
      </c>
      <c r="G111" s="6">
        <v>0</v>
      </c>
      <c r="H111" s="6">
        <f t="shared" si="5"/>
        <v>981130</v>
      </c>
    </row>
    <row r="112" spans="1:8" ht="21.75" customHeight="1" x14ac:dyDescent="0.3">
      <c r="A112" s="60"/>
      <c r="B112" s="63"/>
      <c r="C112" s="59" t="s">
        <v>99</v>
      </c>
      <c r="D112" s="19" t="s">
        <v>162</v>
      </c>
      <c r="E112" s="6">
        <v>1860000</v>
      </c>
      <c r="F112" s="6">
        <v>0</v>
      </c>
      <c r="G112" s="6">
        <v>0</v>
      </c>
      <c r="H112" s="6">
        <f t="shared" si="5"/>
        <v>1860000</v>
      </c>
    </row>
    <row r="113" spans="1:8" ht="21.75" customHeight="1" x14ac:dyDescent="0.3">
      <c r="A113" s="60"/>
      <c r="B113" s="63"/>
      <c r="C113" s="60"/>
      <c r="D113" s="19" t="s">
        <v>164</v>
      </c>
      <c r="E113" s="6">
        <v>1475800</v>
      </c>
      <c r="F113" s="6">
        <v>0</v>
      </c>
      <c r="G113" s="6">
        <v>0</v>
      </c>
      <c r="H113" s="6">
        <f t="shared" si="5"/>
        <v>1475800</v>
      </c>
    </row>
    <row r="114" spans="1:8" ht="21.75" customHeight="1" x14ac:dyDescent="0.3">
      <c r="A114" s="60"/>
      <c r="B114" s="63"/>
      <c r="C114" s="61"/>
      <c r="D114" s="19" t="s">
        <v>167</v>
      </c>
      <c r="E114" s="6">
        <v>384200</v>
      </c>
      <c r="F114" s="6">
        <v>0</v>
      </c>
      <c r="G114" s="6">
        <v>0</v>
      </c>
      <c r="H114" s="6">
        <f t="shared" si="5"/>
        <v>384200</v>
      </c>
    </row>
    <row r="115" spans="1:8" ht="21.75" customHeight="1" x14ac:dyDescent="0.3">
      <c r="A115" s="60"/>
      <c r="B115" s="63"/>
      <c r="C115" s="59" t="s">
        <v>100</v>
      </c>
      <c r="D115" s="19" t="s">
        <v>162</v>
      </c>
      <c r="E115" s="6">
        <v>1400000</v>
      </c>
      <c r="F115" s="6">
        <v>0</v>
      </c>
      <c r="G115" s="6">
        <v>0</v>
      </c>
      <c r="H115" s="6">
        <f t="shared" si="5"/>
        <v>1400000</v>
      </c>
    </row>
    <row r="116" spans="1:8" ht="21.75" customHeight="1" x14ac:dyDescent="0.3">
      <c r="A116" s="60"/>
      <c r="B116" s="63"/>
      <c r="C116" s="60"/>
      <c r="D116" s="19" t="s">
        <v>164</v>
      </c>
      <c r="E116" s="6">
        <v>1400000</v>
      </c>
      <c r="F116" s="6">
        <v>0</v>
      </c>
      <c r="G116" s="6">
        <v>0</v>
      </c>
      <c r="H116" s="6">
        <f t="shared" si="5"/>
        <v>1400000</v>
      </c>
    </row>
    <row r="117" spans="1:8" ht="21.75" customHeight="1" x14ac:dyDescent="0.3">
      <c r="A117" s="60"/>
      <c r="B117" s="63"/>
      <c r="C117" s="61"/>
      <c r="D117" s="19" t="s">
        <v>167</v>
      </c>
      <c r="E117" s="6">
        <v>0</v>
      </c>
      <c r="F117" s="6">
        <v>0</v>
      </c>
      <c r="G117" s="6">
        <v>0</v>
      </c>
      <c r="H117" s="6">
        <f t="shared" si="5"/>
        <v>0</v>
      </c>
    </row>
    <row r="118" spans="1:8" ht="21.75" customHeight="1" x14ac:dyDescent="0.3">
      <c r="A118" s="60"/>
      <c r="B118" s="63"/>
      <c r="C118" s="59" t="s">
        <v>165</v>
      </c>
      <c r="D118" s="19" t="s">
        <v>162</v>
      </c>
      <c r="E118" s="6">
        <f>SUM(E109+E112+E115)</f>
        <v>7547000</v>
      </c>
      <c r="F118" s="6">
        <v>0</v>
      </c>
      <c r="G118" s="6">
        <v>0</v>
      </c>
      <c r="H118" s="6">
        <f t="shared" si="5"/>
        <v>7547000</v>
      </c>
    </row>
    <row r="119" spans="1:8" ht="21.75" customHeight="1" x14ac:dyDescent="0.3">
      <c r="A119" s="60"/>
      <c r="B119" s="63"/>
      <c r="C119" s="60"/>
      <c r="D119" s="19" t="s">
        <v>164</v>
      </c>
      <c r="E119" s="6">
        <f>SUM(E110+E113+E116)</f>
        <v>6181670</v>
      </c>
      <c r="F119" s="6">
        <v>0</v>
      </c>
      <c r="G119" s="6">
        <v>0</v>
      </c>
      <c r="H119" s="6">
        <f t="shared" si="5"/>
        <v>6181670</v>
      </c>
    </row>
    <row r="120" spans="1:8" ht="21.75" customHeight="1" x14ac:dyDescent="0.3">
      <c r="A120" s="60"/>
      <c r="B120" s="64"/>
      <c r="C120" s="61"/>
      <c r="D120" s="19" t="s">
        <v>167</v>
      </c>
      <c r="E120" s="6">
        <f>SUM(E118-E119)</f>
        <v>1365330</v>
      </c>
      <c r="F120" s="6">
        <v>0</v>
      </c>
      <c r="G120" s="6">
        <v>0</v>
      </c>
      <c r="H120" s="6">
        <f t="shared" si="5"/>
        <v>1365330</v>
      </c>
    </row>
    <row r="121" spans="1:8" ht="21.75" customHeight="1" x14ac:dyDescent="0.3">
      <c r="A121" s="60"/>
      <c r="B121" s="62" t="s">
        <v>102</v>
      </c>
      <c r="C121" s="59" t="s">
        <v>101</v>
      </c>
      <c r="D121" s="19" t="s">
        <v>162</v>
      </c>
      <c r="E121" s="6">
        <v>2000000</v>
      </c>
      <c r="F121" s="6">
        <v>0</v>
      </c>
      <c r="G121" s="6">
        <v>0</v>
      </c>
      <c r="H121" s="6">
        <f t="shared" si="5"/>
        <v>2000000</v>
      </c>
    </row>
    <row r="122" spans="1:8" ht="21.75" customHeight="1" x14ac:dyDescent="0.3">
      <c r="A122" s="60"/>
      <c r="B122" s="63"/>
      <c r="C122" s="60"/>
      <c r="D122" s="19" t="s">
        <v>164</v>
      </c>
      <c r="E122" s="6">
        <v>2000000</v>
      </c>
      <c r="F122" s="6">
        <v>0</v>
      </c>
      <c r="G122" s="6">
        <v>0</v>
      </c>
      <c r="H122" s="6">
        <f t="shared" si="5"/>
        <v>2000000</v>
      </c>
    </row>
    <row r="123" spans="1:8" ht="21.75" customHeight="1" x14ac:dyDescent="0.3">
      <c r="A123" s="60"/>
      <c r="B123" s="63"/>
      <c r="C123" s="61"/>
      <c r="D123" s="19" t="s">
        <v>167</v>
      </c>
      <c r="E123" s="6">
        <v>0</v>
      </c>
      <c r="F123" s="6">
        <v>0</v>
      </c>
      <c r="G123" s="6">
        <v>0</v>
      </c>
      <c r="H123" s="6">
        <f t="shared" si="5"/>
        <v>0</v>
      </c>
    </row>
    <row r="124" spans="1:8" ht="21.75" customHeight="1" x14ac:dyDescent="0.3">
      <c r="A124" s="60"/>
      <c r="B124" s="63"/>
      <c r="C124" s="59" t="s">
        <v>165</v>
      </c>
      <c r="D124" s="19" t="s">
        <v>162</v>
      </c>
      <c r="E124" s="6">
        <v>2000000</v>
      </c>
      <c r="F124" s="6">
        <v>0</v>
      </c>
      <c r="G124" s="6">
        <v>0</v>
      </c>
      <c r="H124" s="6">
        <f t="shared" si="5"/>
        <v>2000000</v>
      </c>
    </row>
    <row r="125" spans="1:8" ht="21.75" customHeight="1" x14ac:dyDescent="0.3">
      <c r="A125" s="60"/>
      <c r="B125" s="63"/>
      <c r="C125" s="60"/>
      <c r="D125" s="19" t="s">
        <v>164</v>
      </c>
      <c r="E125" s="6">
        <v>2000000</v>
      </c>
      <c r="F125" s="6">
        <v>0</v>
      </c>
      <c r="G125" s="6">
        <v>0</v>
      </c>
      <c r="H125" s="6">
        <f t="shared" si="5"/>
        <v>2000000</v>
      </c>
    </row>
    <row r="126" spans="1:8" ht="21.75" customHeight="1" x14ac:dyDescent="0.3">
      <c r="A126" s="60"/>
      <c r="B126" s="64"/>
      <c r="C126" s="61"/>
      <c r="D126" s="19" t="s">
        <v>167</v>
      </c>
      <c r="E126" s="6">
        <v>0</v>
      </c>
      <c r="F126" s="6">
        <v>0</v>
      </c>
      <c r="G126" s="6">
        <v>0</v>
      </c>
      <c r="H126" s="6">
        <f t="shared" si="5"/>
        <v>0</v>
      </c>
    </row>
    <row r="127" spans="1:8" ht="21.75" customHeight="1" x14ac:dyDescent="0.3">
      <c r="A127" s="60"/>
      <c r="B127" s="62" t="s">
        <v>103</v>
      </c>
      <c r="C127" s="59" t="s">
        <v>92</v>
      </c>
      <c r="D127" s="19" t="s">
        <v>162</v>
      </c>
      <c r="E127" s="6">
        <v>750000</v>
      </c>
      <c r="F127" s="6">
        <v>0</v>
      </c>
      <c r="G127" s="6">
        <v>0</v>
      </c>
      <c r="H127" s="6">
        <f t="shared" si="5"/>
        <v>750000</v>
      </c>
    </row>
    <row r="128" spans="1:8" ht="21.75" customHeight="1" x14ac:dyDescent="0.3">
      <c r="A128" s="60"/>
      <c r="B128" s="63"/>
      <c r="C128" s="60"/>
      <c r="D128" s="19" t="s">
        <v>164</v>
      </c>
      <c r="E128" s="6">
        <v>748740</v>
      </c>
      <c r="F128" s="6">
        <v>0</v>
      </c>
      <c r="G128" s="6">
        <v>0</v>
      </c>
      <c r="H128" s="6">
        <f t="shared" si="5"/>
        <v>748740</v>
      </c>
    </row>
    <row r="129" spans="1:8" ht="21.75" customHeight="1" x14ac:dyDescent="0.3">
      <c r="A129" s="60"/>
      <c r="B129" s="63"/>
      <c r="C129" s="61"/>
      <c r="D129" s="19" t="s">
        <v>167</v>
      </c>
      <c r="E129" s="6">
        <v>1260</v>
      </c>
      <c r="F129" s="6">
        <v>0</v>
      </c>
      <c r="G129" s="6">
        <v>0</v>
      </c>
      <c r="H129" s="6">
        <f t="shared" si="5"/>
        <v>1260</v>
      </c>
    </row>
    <row r="130" spans="1:8" ht="21.75" customHeight="1" x14ac:dyDescent="0.3">
      <c r="A130" s="60"/>
      <c r="B130" s="63"/>
      <c r="C130" s="59" t="s">
        <v>83</v>
      </c>
      <c r="D130" s="19" t="s">
        <v>162</v>
      </c>
      <c r="E130" s="6">
        <v>4590000</v>
      </c>
      <c r="F130" s="6">
        <v>0</v>
      </c>
      <c r="G130" s="6">
        <v>0</v>
      </c>
      <c r="H130" s="6">
        <f t="shared" si="5"/>
        <v>4590000</v>
      </c>
    </row>
    <row r="131" spans="1:8" ht="21.75" customHeight="1" x14ac:dyDescent="0.3">
      <c r="A131" s="60"/>
      <c r="B131" s="63"/>
      <c r="C131" s="60"/>
      <c r="D131" s="19" t="s">
        <v>164</v>
      </c>
      <c r="E131" s="6">
        <v>4396000</v>
      </c>
      <c r="F131" s="6">
        <v>0</v>
      </c>
      <c r="G131" s="6">
        <v>0</v>
      </c>
      <c r="H131" s="6">
        <f t="shared" si="5"/>
        <v>4396000</v>
      </c>
    </row>
    <row r="132" spans="1:8" ht="21.75" customHeight="1" x14ac:dyDescent="0.3">
      <c r="A132" s="60"/>
      <c r="B132" s="63"/>
      <c r="C132" s="61"/>
      <c r="D132" s="19" t="s">
        <v>167</v>
      </c>
      <c r="E132" s="6">
        <v>194000</v>
      </c>
      <c r="F132" s="6">
        <v>0</v>
      </c>
      <c r="G132" s="6">
        <v>0</v>
      </c>
      <c r="H132" s="6">
        <f t="shared" si="5"/>
        <v>194000</v>
      </c>
    </row>
    <row r="133" spans="1:8" ht="21.75" customHeight="1" x14ac:dyDescent="0.3">
      <c r="A133" s="60"/>
      <c r="B133" s="63"/>
      <c r="C133" s="59" t="s">
        <v>84</v>
      </c>
      <c r="D133" s="19" t="s">
        <v>162</v>
      </c>
      <c r="E133" s="6">
        <v>107000</v>
      </c>
      <c r="F133" s="6">
        <v>0</v>
      </c>
      <c r="G133" s="6">
        <v>0</v>
      </c>
      <c r="H133" s="6">
        <f t="shared" ref="H133:H196" si="6">SUM(E133:G133)</f>
        <v>107000</v>
      </c>
    </row>
    <row r="134" spans="1:8" ht="21.75" customHeight="1" x14ac:dyDescent="0.3">
      <c r="A134" s="60"/>
      <c r="B134" s="63"/>
      <c r="C134" s="60"/>
      <c r="D134" s="19" t="s">
        <v>164</v>
      </c>
      <c r="E134" s="6">
        <v>0</v>
      </c>
      <c r="F134" s="6">
        <v>0</v>
      </c>
      <c r="G134" s="6">
        <v>0</v>
      </c>
      <c r="H134" s="6">
        <f t="shared" si="6"/>
        <v>0</v>
      </c>
    </row>
    <row r="135" spans="1:8" ht="21.75" customHeight="1" x14ac:dyDescent="0.3">
      <c r="A135" s="60"/>
      <c r="B135" s="63"/>
      <c r="C135" s="61"/>
      <c r="D135" s="19" t="s">
        <v>167</v>
      </c>
      <c r="E135" s="6">
        <v>107000</v>
      </c>
      <c r="F135" s="6">
        <v>0</v>
      </c>
      <c r="G135" s="6">
        <v>0</v>
      </c>
      <c r="H135" s="6">
        <f t="shared" si="6"/>
        <v>107000</v>
      </c>
    </row>
    <row r="136" spans="1:8" ht="21.75" customHeight="1" x14ac:dyDescent="0.3">
      <c r="A136" s="60"/>
      <c r="B136" s="63"/>
      <c r="C136" s="59" t="s">
        <v>165</v>
      </c>
      <c r="D136" s="19" t="s">
        <v>162</v>
      </c>
      <c r="E136" s="6">
        <f>SUM(E127+E130+E133)</f>
        <v>5447000</v>
      </c>
      <c r="F136" s="6">
        <v>0</v>
      </c>
      <c r="G136" s="6">
        <v>0</v>
      </c>
      <c r="H136" s="6">
        <f t="shared" si="6"/>
        <v>5447000</v>
      </c>
    </row>
    <row r="137" spans="1:8" ht="21.75" customHeight="1" x14ac:dyDescent="0.3">
      <c r="A137" s="60"/>
      <c r="B137" s="63"/>
      <c r="C137" s="60"/>
      <c r="D137" s="19" t="s">
        <v>164</v>
      </c>
      <c r="E137" s="6">
        <f>SUM(E128+E131+E134)</f>
        <v>5144740</v>
      </c>
      <c r="F137" s="6">
        <v>0</v>
      </c>
      <c r="G137" s="6">
        <v>0</v>
      </c>
      <c r="H137" s="6">
        <f t="shared" si="6"/>
        <v>5144740</v>
      </c>
    </row>
    <row r="138" spans="1:8" ht="21.75" customHeight="1" x14ac:dyDescent="0.3">
      <c r="A138" s="60"/>
      <c r="B138" s="64"/>
      <c r="C138" s="61"/>
      <c r="D138" s="19" t="s">
        <v>167</v>
      </c>
      <c r="E138" s="6">
        <f>SUM(E136-E137)</f>
        <v>302260</v>
      </c>
      <c r="F138" s="6">
        <v>0</v>
      </c>
      <c r="G138" s="6">
        <v>0</v>
      </c>
      <c r="H138" s="6">
        <f t="shared" si="6"/>
        <v>302260</v>
      </c>
    </row>
    <row r="139" spans="1:8" s="1" customFormat="1" ht="21.75" customHeight="1" x14ac:dyDescent="0.3">
      <c r="A139" s="60"/>
      <c r="B139" s="69" t="s">
        <v>104</v>
      </c>
      <c r="C139" s="65" t="s">
        <v>105</v>
      </c>
      <c r="D139" s="19" t="s">
        <v>162</v>
      </c>
      <c r="E139" s="6">
        <v>11715000</v>
      </c>
      <c r="F139" s="6">
        <v>0</v>
      </c>
      <c r="G139" s="6">
        <v>0</v>
      </c>
      <c r="H139" s="6">
        <f t="shared" si="6"/>
        <v>11715000</v>
      </c>
    </row>
    <row r="140" spans="1:8" s="1" customFormat="1" ht="21.75" customHeight="1" x14ac:dyDescent="0.3">
      <c r="A140" s="60"/>
      <c r="B140" s="70"/>
      <c r="C140" s="68"/>
      <c r="D140" s="19" t="s">
        <v>164</v>
      </c>
      <c r="E140" s="6">
        <v>11715000</v>
      </c>
      <c r="F140" s="6">
        <v>0</v>
      </c>
      <c r="G140" s="6">
        <v>0</v>
      </c>
      <c r="H140" s="6">
        <f t="shared" si="6"/>
        <v>11715000</v>
      </c>
    </row>
    <row r="141" spans="1:8" s="1" customFormat="1" ht="21.75" customHeight="1" x14ac:dyDescent="0.3">
      <c r="A141" s="60"/>
      <c r="B141" s="70"/>
      <c r="C141" s="66"/>
      <c r="D141" s="19" t="s">
        <v>167</v>
      </c>
      <c r="E141" s="6">
        <v>0</v>
      </c>
      <c r="F141" s="6">
        <v>0</v>
      </c>
      <c r="G141" s="6">
        <v>0</v>
      </c>
      <c r="H141" s="6">
        <f t="shared" si="6"/>
        <v>0</v>
      </c>
    </row>
    <row r="142" spans="1:8" s="1" customFormat="1" ht="21.75" customHeight="1" x14ac:dyDescent="0.3">
      <c r="A142" s="60"/>
      <c r="B142" s="70"/>
      <c r="C142" s="65" t="s">
        <v>165</v>
      </c>
      <c r="D142" s="19" t="s">
        <v>162</v>
      </c>
      <c r="E142" s="6">
        <v>11715000</v>
      </c>
      <c r="F142" s="6">
        <v>0</v>
      </c>
      <c r="G142" s="6">
        <v>0</v>
      </c>
      <c r="H142" s="6">
        <f t="shared" si="6"/>
        <v>11715000</v>
      </c>
    </row>
    <row r="143" spans="1:8" s="1" customFormat="1" ht="21.75" customHeight="1" x14ac:dyDescent="0.3">
      <c r="A143" s="60"/>
      <c r="B143" s="70"/>
      <c r="C143" s="68"/>
      <c r="D143" s="19" t="s">
        <v>164</v>
      </c>
      <c r="E143" s="6">
        <v>11715000</v>
      </c>
      <c r="F143" s="6">
        <v>0</v>
      </c>
      <c r="G143" s="6">
        <v>0</v>
      </c>
      <c r="H143" s="6">
        <f t="shared" si="6"/>
        <v>11715000</v>
      </c>
    </row>
    <row r="144" spans="1:8" s="1" customFormat="1" ht="21.75" customHeight="1" x14ac:dyDescent="0.3">
      <c r="A144" s="60"/>
      <c r="B144" s="71"/>
      <c r="C144" s="66"/>
      <c r="D144" s="19" t="s">
        <v>167</v>
      </c>
      <c r="E144" s="6">
        <v>0</v>
      </c>
      <c r="F144" s="6">
        <v>0</v>
      </c>
      <c r="G144" s="6">
        <v>0</v>
      </c>
      <c r="H144" s="6">
        <f t="shared" si="6"/>
        <v>0</v>
      </c>
    </row>
    <row r="145" spans="1:8" ht="21.75" customHeight="1" x14ac:dyDescent="0.3">
      <c r="A145" s="60"/>
      <c r="B145" s="62" t="s">
        <v>106</v>
      </c>
      <c r="C145" s="59" t="s">
        <v>73</v>
      </c>
      <c r="D145" s="19" t="s">
        <v>162</v>
      </c>
      <c r="E145" s="6">
        <v>45936000</v>
      </c>
      <c r="F145" s="6">
        <v>0</v>
      </c>
      <c r="G145" s="6">
        <v>0</v>
      </c>
      <c r="H145" s="6">
        <f t="shared" si="6"/>
        <v>45936000</v>
      </c>
    </row>
    <row r="146" spans="1:8" ht="21.75" customHeight="1" x14ac:dyDescent="0.3">
      <c r="A146" s="60"/>
      <c r="B146" s="63"/>
      <c r="C146" s="60"/>
      <c r="D146" s="19" t="s">
        <v>164</v>
      </c>
      <c r="E146" s="6">
        <v>43717500</v>
      </c>
      <c r="F146" s="6">
        <v>0</v>
      </c>
      <c r="G146" s="6">
        <v>0</v>
      </c>
      <c r="H146" s="6">
        <f t="shared" si="6"/>
        <v>43717500</v>
      </c>
    </row>
    <row r="147" spans="1:8" ht="21.75" customHeight="1" x14ac:dyDescent="0.3">
      <c r="A147" s="60"/>
      <c r="B147" s="63"/>
      <c r="C147" s="61"/>
      <c r="D147" s="19" t="s">
        <v>167</v>
      </c>
      <c r="E147" s="6">
        <v>2218500</v>
      </c>
      <c r="F147" s="6">
        <v>0</v>
      </c>
      <c r="G147" s="6">
        <v>0</v>
      </c>
      <c r="H147" s="6">
        <f t="shared" si="6"/>
        <v>2218500</v>
      </c>
    </row>
    <row r="148" spans="1:8" ht="21.75" customHeight="1" x14ac:dyDescent="0.3">
      <c r="A148" s="60"/>
      <c r="B148" s="63"/>
      <c r="C148" s="59" t="s">
        <v>74</v>
      </c>
      <c r="D148" s="19" t="s">
        <v>162</v>
      </c>
      <c r="E148" s="6">
        <v>4042240</v>
      </c>
      <c r="F148" s="6">
        <v>0</v>
      </c>
      <c r="G148" s="6">
        <v>0</v>
      </c>
      <c r="H148" s="6">
        <f t="shared" si="6"/>
        <v>4042240</v>
      </c>
    </row>
    <row r="149" spans="1:8" ht="21.75" customHeight="1" x14ac:dyDescent="0.3">
      <c r="A149" s="60"/>
      <c r="B149" s="63"/>
      <c r="C149" s="60"/>
      <c r="D149" s="19" t="s">
        <v>164</v>
      </c>
      <c r="E149" s="6">
        <v>4042240</v>
      </c>
      <c r="F149" s="6">
        <v>0</v>
      </c>
      <c r="G149" s="6">
        <v>0</v>
      </c>
      <c r="H149" s="6">
        <f t="shared" si="6"/>
        <v>4042240</v>
      </c>
    </row>
    <row r="150" spans="1:8" ht="21.75" customHeight="1" x14ac:dyDescent="0.3">
      <c r="A150" s="60"/>
      <c r="B150" s="63"/>
      <c r="C150" s="61"/>
      <c r="D150" s="19" t="s">
        <v>167</v>
      </c>
      <c r="E150" s="6">
        <v>0</v>
      </c>
      <c r="F150" s="6">
        <v>0</v>
      </c>
      <c r="G150" s="6">
        <v>0</v>
      </c>
      <c r="H150" s="6">
        <f t="shared" si="6"/>
        <v>0</v>
      </c>
    </row>
    <row r="151" spans="1:8" ht="21.75" customHeight="1" x14ac:dyDescent="0.3">
      <c r="A151" s="60"/>
      <c r="B151" s="63"/>
      <c r="C151" s="59" t="s">
        <v>76</v>
      </c>
      <c r="D151" s="19" t="s">
        <v>162</v>
      </c>
      <c r="E151" s="6">
        <v>4433290</v>
      </c>
      <c r="F151" s="6">
        <v>0</v>
      </c>
      <c r="G151" s="6">
        <v>0</v>
      </c>
      <c r="H151" s="6">
        <f t="shared" si="6"/>
        <v>4433290</v>
      </c>
    </row>
    <row r="152" spans="1:8" ht="21.75" customHeight="1" x14ac:dyDescent="0.3">
      <c r="A152" s="60"/>
      <c r="B152" s="63"/>
      <c r="C152" s="60"/>
      <c r="D152" s="19" t="s">
        <v>164</v>
      </c>
      <c r="E152" s="6">
        <v>4155420</v>
      </c>
      <c r="F152" s="6">
        <v>0</v>
      </c>
      <c r="G152" s="6">
        <v>0</v>
      </c>
      <c r="H152" s="6">
        <f t="shared" si="6"/>
        <v>4155420</v>
      </c>
    </row>
    <row r="153" spans="1:8" ht="21.75" customHeight="1" x14ac:dyDescent="0.3">
      <c r="A153" s="60"/>
      <c r="B153" s="63"/>
      <c r="C153" s="61"/>
      <c r="D153" s="19" t="s">
        <v>167</v>
      </c>
      <c r="E153" s="6">
        <v>277870</v>
      </c>
      <c r="F153" s="6">
        <v>0</v>
      </c>
      <c r="G153" s="6">
        <v>0</v>
      </c>
      <c r="H153" s="6">
        <f t="shared" si="6"/>
        <v>277870</v>
      </c>
    </row>
    <row r="154" spans="1:8" ht="21.75" customHeight="1" x14ac:dyDescent="0.3">
      <c r="A154" s="60"/>
      <c r="B154" s="63"/>
      <c r="C154" s="59" t="s">
        <v>75</v>
      </c>
      <c r="D154" s="19" t="s">
        <v>162</v>
      </c>
      <c r="E154" s="6">
        <v>3853470</v>
      </c>
      <c r="F154" s="6">
        <v>0</v>
      </c>
      <c r="G154" s="6">
        <v>0</v>
      </c>
      <c r="H154" s="6">
        <f t="shared" si="6"/>
        <v>3853470</v>
      </c>
    </row>
    <row r="155" spans="1:8" ht="21.75" customHeight="1" x14ac:dyDescent="0.3">
      <c r="A155" s="60"/>
      <c r="B155" s="63"/>
      <c r="C155" s="60"/>
      <c r="D155" s="19" t="s">
        <v>164</v>
      </c>
      <c r="E155" s="6">
        <v>3853470</v>
      </c>
      <c r="F155" s="6">
        <v>0</v>
      </c>
      <c r="G155" s="6">
        <v>0</v>
      </c>
      <c r="H155" s="6">
        <f t="shared" si="6"/>
        <v>3853470</v>
      </c>
    </row>
    <row r="156" spans="1:8" ht="21.75" customHeight="1" x14ac:dyDescent="0.3">
      <c r="A156" s="60"/>
      <c r="B156" s="63"/>
      <c r="C156" s="61"/>
      <c r="D156" s="19" t="s">
        <v>167</v>
      </c>
      <c r="E156" s="6">
        <v>0</v>
      </c>
      <c r="F156" s="6">
        <v>0</v>
      </c>
      <c r="G156" s="6">
        <v>0</v>
      </c>
      <c r="H156" s="6">
        <f t="shared" si="6"/>
        <v>0</v>
      </c>
    </row>
    <row r="157" spans="1:8" ht="21.75" customHeight="1" x14ac:dyDescent="0.3">
      <c r="A157" s="60"/>
      <c r="B157" s="63"/>
      <c r="C157" s="59" t="s">
        <v>165</v>
      </c>
      <c r="D157" s="19" t="s">
        <v>162</v>
      </c>
      <c r="E157" s="6">
        <f>SUM(E145+E148+E151+E154)</f>
        <v>58265000</v>
      </c>
      <c r="F157" s="6">
        <v>0</v>
      </c>
      <c r="G157" s="6">
        <v>0</v>
      </c>
      <c r="H157" s="6">
        <f t="shared" si="6"/>
        <v>58265000</v>
      </c>
    </row>
    <row r="158" spans="1:8" ht="21.75" customHeight="1" x14ac:dyDescent="0.3">
      <c r="A158" s="60"/>
      <c r="B158" s="63"/>
      <c r="C158" s="60"/>
      <c r="D158" s="19" t="s">
        <v>164</v>
      </c>
      <c r="E158" s="6">
        <f>SUM(E146+E149+E152+E155)</f>
        <v>55768630</v>
      </c>
      <c r="F158" s="6">
        <v>0</v>
      </c>
      <c r="G158" s="6">
        <v>0</v>
      </c>
      <c r="H158" s="6">
        <f t="shared" si="6"/>
        <v>55768630</v>
      </c>
    </row>
    <row r="159" spans="1:8" ht="21.75" customHeight="1" x14ac:dyDescent="0.3">
      <c r="A159" s="60"/>
      <c r="B159" s="64"/>
      <c r="C159" s="61"/>
      <c r="D159" s="19" t="s">
        <v>167</v>
      </c>
      <c r="E159" s="6">
        <f>SUM(E157-E158)</f>
        <v>2496370</v>
      </c>
      <c r="F159" s="6">
        <v>0</v>
      </c>
      <c r="G159" s="6">
        <v>0</v>
      </c>
      <c r="H159" s="6">
        <f t="shared" si="6"/>
        <v>2496370</v>
      </c>
    </row>
    <row r="160" spans="1:8" ht="21.75" customHeight="1" x14ac:dyDescent="0.3">
      <c r="A160" s="60"/>
      <c r="B160" s="62" t="s">
        <v>107</v>
      </c>
      <c r="C160" s="59" t="s">
        <v>80</v>
      </c>
      <c r="D160" s="19" t="s">
        <v>162</v>
      </c>
      <c r="E160" s="6">
        <v>6913450</v>
      </c>
      <c r="F160" s="6">
        <v>0</v>
      </c>
      <c r="G160" s="6">
        <v>0</v>
      </c>
      <c r="H160" s="6">
        <f t="shared" si="6"/>
        <v>6913450</v>
      </c>
    </row>
    <row r="161" spans="1:8" ht="21.75" customHeight="1" x14ac:dyDescent="0.3">
      <c r="A161" s="60"/>
      <c r="B161" s="63"/>
      <c r="C161" s="60"/>
      <c r="D161" s="19" t="s">
        <v>164</v>
      </c>
      <c r="E161" s="6">
        <v>6913450</v>
      </c>
      <c r="F161" s="6">
        <v>0</v>
      </c>
      <c r="G161" s="6">
        <v>0</v>
      </c>
      <c r="H161" s="6">
        <f t="shared" si="6"/>
        <v>6913450</v>
      </c>
    </row>
    <row r="162" spans="1:8" ht="21.75" customHeight="1" x14ac:dyDescent="0.3">
      <c r="A162" s="60"/>
      <c r="B162" s="63"/>
      <c r="C162" s="61"/>
      <c r="D162" s="19" t="s">
        <v>167</v>
      </c>
      <c r="E162" s="6">
        <v>0</v>
      </c>
      <c r="F162" s="6">
        <v>0</v>
      </c>
      <c r="G162" s="6">
        <v>0</v>
      </c>
      <c r="H162" s="6">
        <f t="shared" si="6"/>
        <v>0</v>
      </c>
    </row>
    <row r="163" spans="1:8" ht="21.75" customHeight="1" x14ac:dyDescent="0.3">
      <c r="A163" s="60"/>
      <c r="B163" s="63"/>
      <c r="C163" s="59" t="s">
        <v>81</v>
      </c>
      <c r="D163" s="19" t="s">
        <v>162</v>
      </c>
      <c r="E163" s="6">
        <v>1647550</v>
      </c>
      <c r="F163" s="6">
        <v>0</v>
      </c>
      <c r="G163" s="6">
        <v>0</v>
      </c>
      <c r="H163" s="6">
        <f t="shared" si="6"/>
        <v>1647550</v>
      </c>
    </row>
    <row r="164" spans="1:8" ht="21.75" customHeight="1" x14ac:dyDescent="0.3">
      <c r="A164" s="60"/>
      <c r="B164" s="63"/>
      <c r="C164" s="60"/>
      <c r="D164" s="19" t="s">
        <v>164</v>
      </c>
      <c r="E164" s="6">
        <v>1073460</v>
      </c>
      <c r="F164" s="6">
        <v>0</v>
      </c>
      <c r="G164" s="6">
        <v>0</v>
      </c>
      <c r="H164" s="6">
        <f t="shared" si="6"/>
        <v>1073460</v>
      </c>
    </row>
    <row r="165" spans="1:8" ht="21.75" customHeight="1" x14ac:dyDescent="0.3">
      <c r="A165" s="60"/>
      <c r="B165" s="63"/>
      <c r="C165" s="61"/>
      <c r="D165" s="19" t="s">
        <v>167</v>
      </c>
      <c r="E165" s="6">
        <f>SUM(E163-E164)</f>
        <v>574090</v>
      </c>
      <c r="F165" s="6">
        <v>0</v>
      </c>
      <c r="G165" s="6">
        <v>0</v>
      </c>
      <c r="H165" s="6">
        <f t="shared" si="6"/>
        <v>574090</v>
      </c>
    </row>
    <row r="166" spans="1:8" ht="21.75" customHeight="1" x14ac:dyDescent="0.3">
      <c r="A166" s="60"/>
      <c r="B166" s="63"/>
      <c r="C166" s="59" t="s">
        <v>92</v>
      </c>
      <c r="D166" s="19" t="s">
        <v>162</v>
      </c>
      <c r="E166" s="6">
        <v>180000</v>
      </c>
      <c r="F166" s="6">
        <v>0</v>
      </c>
      <c r="G166" s="6">
        <v>0</v>
      </c>
      <c r="H166" s="6">
        <f t="shared" si="6"/>
        <v>180000</v>
      </c>
    </row>
    <row r="167" spans="1:8" ht="21.75" customHeight="1" x14ac:dyDescent="0.3">
      <c r="A167" s="60"/>
      <c r="B167" s="63"/>
      <c r="C167" s="60"/>
      <c r="D167" s="19" t="s">
        <v>164</v>
      </c>
      <c r="E167" s="6">
        <v>0</v>
      </c>
      <c r="F167" s="6">
        <v>0</v>
      </c>
      <c r="G167" s="6">
        <v>0</v>
      </c>
      <c r="H167" s="6">
        <f t="shared" si="6"/>
        <v>0</v>
      </c>
    </row>
    <row r="168" spans="1:8" ht="21.75" customHeight="1" x14ac:dyDescent="0.3">
      <c r="A168" s="60"/>
      <c r="B168" s="63"/>
      <c r="C168" s="61"/>
      <c r="D168" s="19" t="s">
        <v>167</v>
      </c>
      <c r="E168" s="6">
        <v>180000</v>
      </c>
      <c r="F168" s="6">
        <v>0</v>
      </c>
      <c r="G168" s="6">
        <v>0</v>
      </c>
      <c r="H168" s="6">
        <f t="shared" si="6"/>
        <v>180000</v>
      </c>
    </row>
    <row r="169" spans="1:8" ht="21.75" customHeight="1" x14ac:dyDescent="0.3">
      <c r="A169" s="60"/>
      <c r="B169" s="63"/>
      <c r="C169" s="59" t="s">
        <v>84</v>
      </c>
      <c r="D169" s="19" t="s">
        <v>162</v>
      </c>
      <c r="E169" s="6">
        <v>4419000</v>
      </c>
      <c r="F169" s="6">
        <v>0</v>
      </c>
      <c r="G169" s="6">
        <v>0</v>
      </c>
      <c r="H169" s="6">
        <f t="shared" si="6"/>
        <v>4419000</v>
      </c>
    </row>
    <row r="170" spans="1:8" ht="21.75" customHeight="1" x14ac:dyDescent="0.3">
      <c r="A170" s="60"/>
      <c r="B170" s="63"/>
      <c r="C170" s="60"/>
      <c r="D170" s="19" t="s">
        <v>164</v>
      </c>
      <c r="E170" s="6">
        <v>2654400</v>
      </c>
      <c r="F170" s="6">
        <v>0</v>
      </c>
      <c r="G170" s="6">
        <v>0</v>
      </c>
      <c r="H170" s="6">
        <f t="shared" si="6"/>
        <v>2654400</v>
      </c>
    </row>
    <row r="171" spans="1:8" ht="21.75" customHeight="1" x14ac:dyDescent="0.3">
      <c r="A171" s="60"/>
      <c r="B171" s="63"/>
      <c r="C171" s="61"/>
      <c r="D171" s="19" t="s">
        <v>167</v>
      </c>
      <c r="E171" s="6">
        <v>1764600</v>
      </c>
      <c r="F171" s="6">
        <v>0</v>
      </c>
      <c r="G171" s="6">
        <v>0</v>
      </c>
      <c r="H171" s="6">
        <f t="shared" si="6"/>
        <v>1764600</v>
      </c>
    </row>
    <row r="172" spans="1:8" ht="21.75" customHeight="1" x14ac:dyDescent="0.3">
      <c r="A172" s="60"/>
      <c r="B172" s="63"/>
      <c r="C172" s="59" t="s">
        <v>165</v>
      </c>
      <c r="D172" s="19" t="s">
        <v>162</v>
      </c>
      <c r="E172" s="6">
        <f>SUM(E160+E163+E166+E169)</f>
        <v>13160000</v>
      </c>
      <c r="F172" s="6">
        <v>0</v>
      </c>
      <c r="G172" s="6">
        <v>0</v>
      </c>
      <c r="H172" s="6">
        <f t="shared" si="6"/>
        <v>13160000</v>
      </c>
    </row>
    <row r="173" spans="1:8" ht="21.75" customHeight="1" x14ac:dyDescent="0.3">
      <c r="A173" s="60"/>
      <c r="B173" s="63"/>
      <c r="C173" s="60"/>
      <c r="D173" s="19" t="s">
        <v>164</v>
      </c>
      <c r="E173" s="6">
        <f>SUM(E161+E164+E167+E170)</f>
        <v>10641310</v>
      </c>
      <c r="F173" s="6">
        <v>0</v>
      </c>
      <c r="G173" s="6">
        <v>0</v>
      </c>
      <c r="H173" s="6">
        <f t="shared" si="6"/>
        <v>10641310</v>
      </c>
    </row>
    <row r="174" spans="1:8" ht="21.75" customHeight="1" x14ac:dyDescent="0.3">
      <c r="A174" s="60"/>
      <c r="B174" s="64"/>
      <c r="C174" s="61"/>
      <c r="D174" s="19" t="s">
        <v>167</v>
      </c>
      <c r="E174" s="6">
        <f>SUM(E172-E173)</f>
        <v>2518690</v>
      </c>
      <c r="F174" s="6">
        <v>0</v>
      </c>
      <c r="G174" s="6">
        <v>0</v>
      </c>
      <c r="H174" s="6">
        <f t="shared" si="6"/>
        <v>2518690</v>
      </c>
    </row>
    <row r="175" spans="1:8" ht="21.75" customHeight="1" x14ac:dyDescent="0.3">
      <c r="A175" s="60"/>
      <c r="B175" s="62" t="s">
        <v>108</v>
      </c>
      <c r="C175" s="59" t="s">
        <v>20</v>
      </c>
      <c r="D175" s="19" t="s">
        <v>162</v>
      </c>
      <c r="E175" s="6">
        <v>2200000</v>
      </c>
      <c r="F175" s="6">
        <v>0</v>
      </c>
      <c r="G175" s="6">
        <v>0</v>
      </c>
      <c r="H175" s="6">
        <f t="shared" si="6"/>
        <v>2200000</v>
      </c>
    </row>
    <row r="176" spans="1:8" ht="21.75" customHeight="1" x14ac:dyDescent="0.3">
      <c r="A176" s="60"/>
      <c r="B176" s="63"/>
      <c r="C176" s="60"/>
      <c r="D176" s="19" t="s">
        <v>164</v>
      </c>
      <c r="E176" s="6">
        <v>1248460</v>
      </c>
      <c r="F176" s="6">
        <v>0</v>
      </c>
      <c r="G176" s="6">
        <v>0</v>
      </c>
      <c r="H176" s="6">
        <f t="shared" si="6"/>
        <v>1248460</v>
      </c>
    </row>
    <row r="177" spans="1:8" ht="21.75" customHeight="1" x14ac:dyDescent="0.3">
      <c r="A177" s="60"/>
      <c r="B177" s="63"/>
      <c r="C177" s="61"/>
      <c r="D177" s="19" t="s">
        <v>167</v>
      </c>
      <c r="E177" s="6">
        <v>951540</v>
      </c>
      <c r="F177" s="6">
        <v>0</v>
      </c>
      <c r="G177" s="6">
        <v>0</v>
      </c>
      <c r="H177" s="6">
        <f t="shared" si="6"/>
        <v>951540</v>
      </c>
    </row>
    <row r="178" spans="1:8" ht="21.75" customHeight="1" x14ac:dyDescent="0.3">
      <c r="A178" s="60"/>
      <c r="B178" s="63"/>
      <c r="C178" s="59" t="s">
        <v>165</v>
      </c>
      <c r="D178" s="19" t="s">
        <v>162</v>
      </c>
      <c r="E178" s="6">
        <v>2200000</v>
      </c>
      <c r="F178" s="6">
        <v>0</v>
      </c>
      <c r="G178" s="6">
        <v>0</v>
      </c>
      <c r="H178" s="6">
        <f t="shared" si="6"/>
        <v>2200000</v>
      </c>
    </row>
    <row r="179" spans="1:8" ht="21.75" customHeight="1" x14ac:dyDescent="0.3">
      <c r="A179" s="60"/>
      <c r="B179" s="63"/>
      <c r="C179" s="60"/>
      <c r="D179" s="19" t="s">
        <v>164</v>
      </c>
      <c r="E179" s="6">
        <v>1248460</v>
      </c>
      <c r="F179" s="6">
        <v>0</v>
      </c>
      <c r="G179" s="6">
        <v>0</v>
      </c>
      <c r="H179" s="6">
        <f t="shared" si="6"/>
        <v>1248460</v>
      </c>
    </row>
    <row r="180" spans="1:8" ht="21.75" customHeight="1" x14ac:dyDescent="0.3">
      <c r="A180" s="60"/>
      <c r="B180" s="64"/>
      <c r="C180" s="61"/>
      <c r="D180" s="19" t="s">
        <v>167</v>
      </c>
      <c r="E180" s="6">
        <v>951540</v>
      </c>
      <c r="F180" s="6">
        <v>0</v>
      </c>
      <c r="G180" s="6">
        <v>0</v>
      </c>
      <c r="H180" s="6">
        <f t="shared" si="6"/>
        <v>951540</v>
      </c>
    </row>
    <row r="181" spans="1:8" ht="21.75" customHeight="1" x14ac:dyDescent="0.3">
      <c r="A181" s="60"/>
      <c r="B181" s="62" t="s">
        <v>109</v>
      </c>
      <c r="C181" s="59" t="s">
        <v>73</v>
      </c>
      <c r="D181" s="19" t="s">
        <v>162</v>
      </c>
      <c r="E181" s="6">
        <v>21000000</v>
      </c>
      <c r="F181" s="6">
        <v>0</v>
      </c>
      <c r="G181" s="6">
        <v>0</v>
      </c>
      <c r="H181" s="6">
        <f t="shared" si="6"/>
        <v>21000000</v>
      </c>
    </row>
    <row r="182" spans="1:8" ht="21.75" customHeight="1" x14ac:dyDescent="0.3">
      <c r="A182" s="60"/>
      <c r="B182" s="63"/>
      <c r="C182" s="60"/>
      <c r="D182" s="19" t="s">
        <v>164</v>
      </c>
      <c r="E182" s="6">
        <v>21000000</v>
      </c>
      <c r="F182" s="6">
        <v>0</v>
      </c>
      <c r="G182" s="6">
        <v>0</v>
      </c>
      <c r="H182" s="6">
        <f t="shared" si="6"/>
        <v>21000000</v>
      </c>
    </row>
    <row r="183" spans="1:8" ht="21.75" customHeight="1" x14ac:dyDescent="0.3">
      <c r="A183" s="60"/>
      <c r="B183" s="63"/>
      <c r="C183" s="61"/>
      <c r="D183" s="19" t="s">
        <v>167</v>
      </c>
      <c r="E183" s="6">
        <v>0</v>
      </c>
      <c r="F183" s="6">
        <v>0</v>
      </c>
      <c r="G183" s="6">
        <v>0</v>
      </c>
      <c r="H183" s="6">
        <f t="shared" si="6"/>
        <v>0</v>
      </c>
    </row>
    <row r="184" spans="1:8" ht="21.75" customHeight="1" x14ac:dyDescent="0.3">
      <c r="A184" s="60"/>
      <c r="B184" s="63"/>
      <c r="C184" s="59" t="s">
        <v>75</v>
      </c>
      <c r="D184" s="19" t="s">
        <v>162</v>
      </c>
      <c r="E184" s="6">
        <v>1750000</v>
      </c>
      <c r="F184" s="6">
        <v>0</v>
      </c>
      <c r="G184" s="6">
        <v>0</v>
      </c>
      <c r="H184" s="6">
        <f t="shared" si="6"/>
        <v>1750000</v>
      </c>
    </row>
    <row r="185" spans="1:8" ht="21.75" customHeight="1" x14ac:dyDescent="0.3">
      <c r="A185" s="60"/>
      <c r="B185" s="63"/>
      <c r="C185" s="60"/>
      <c r="D185" s="19" t="s">
        <v>164</v>
      </c>
      <c r="E185" s="6">
        <v>1749960</v>
      </c>
      <c r="F185" s="6">
        <v>0</v>
      </c>
      <c r="G185" s="6">
        <v>0</v>
      </c>
      <c r="H185" s="6">
        <f t="shared" si="6"/>
        <v>1749960</v>
      </c>
    </row>
    <row r="186" spans="1:8" ht="21.75" customHeight="1" x14ac:dyDescent="0.3">
      <c r="A186" s="60"/>
      <c r="B186" s="63"/>
      <c r="C186" s="61"/>
      <c r="D186" s="19" t="s">
        <v>167</v>
      </c>
      <c r="E186" s="6">
        <v>40</v>
      </c>
      <c r="F186" s="6">
        <v>0</v>
      </c>
      <c r="G186" s="6">
        <v>0</v>
      </c>
      <c r="H186" s="6">
        <f t="shared" si="6"/>
        <v>40</v>
      </c>
    </row>
    <row r="187" spans="1:8" ht="21.75" customHeight="1" x14ac:dyDescent="0.3">
      <c r="A187" s="60"/>
      <c r="B187" s="63"/>
      <c r="C187" s="59" t="s">
        <v>76</v>
      </c>
      <c r="D187" s="19" t="s">
        <v>162</v>
      </c>
      <c r="E187" s="6">
        <v>2010000</v>
      </c>
      <c r="F187" s="6">
        <v>0</v>
      </c>
      <c r="G187" s="6">
        <v>0</v>
      </c>
      <c r="H187" s="6">
        <f t="shared" si="6"/>
        <v>2010000</v>
      </c>
    </row>
    <row r="188" spans="1:8" ht="21.75" customHeight="1" x14ac:dyDescent="0.3">
      <c r="A188" s="60"/>
      <c r="B188" s="63"/>
      <c r="C188" s="60"/>
      <c r="D188" s="19" t="s">
        <v>164</v>
      </c>
      <c r="E188" s="6">
        <v>1863730</v>
      </c>
      <c r="F188" s="6">
        <v>0</v>
      </c>
      <c r="G188" s="6">
        <v>0</v>
      </c>
      <c r="H188" s="6">
        <f t="shared" si="6"/>
        <v>1863730</v>
      </c>
    </row>
    <row r="189" spans="1:8" ht="21.75" customHeight="1" x14ac:dyDescent="0.3">
      <c r="A189" s="60"/>
      <c r="B189" s="63"/>
      <c r="C189" s="61"/>
      <c r="D189" s="19" t="s">
        <v>167</v>
      </c>
      <c r="E189" s="6">
        <v>146270</v>
      </c>
      <c r="F189" s="6">
        <v>0</v>
      </c>
      <c r="G189" s="6">
        <v>0</v>
      </c>
      <c r="H189" s="6">
        <f t="shared" si="6"/>
        <v>146270</v>
      </c>
    </row>
    <row r="190" spans="1:8" ht="21.75" customHeight="1" x14ac:dyDescent="0.3">
      <c r="A190" s="60"/>
      <c r="B190" s="63"/>
      <c r="C190" s="59" t="s">
        <v>165</v>
      </c>
      <c r="D190" s="19" t="s">
        <v>162</v>
      </c>
      <c r="E190" s="6">
        <f>SUM(E181+E184+E187)</f>
        <v>24760000</v>
      </c>
      <c r="F190" s="6">
        <v>0</v>
      </c>
      <c r="G190" s="6">
        <v>0</v>
      </c>
      <c r="H190" s="6">
        <f t="shared" si="6"/>
        <v>24760000</v>
      </c>
    </row>
    <row r="191" spans="1:8" ht="21.75" customHeight="1" x14ac:dyDescent="0.3">
      <c r="A191" s="60"/>
      <c r="B191" s="63"/>
      <c r="C191" s="60"/>
      <c r="D191" s="19" t="s">
        <v>164</v>
      </c>
      <c r="E191" s="6">
        <f>SUM(E182+E185+E188)</f>
        <v>24613690</v>
      </c>
      <c r="F191" s="6">
        <v>0</v>
      </c>
      <c r="G191" s="6">
        <v>0</v>
      </c>
      <c r="H191" s="6">
        <f t="shared" si="6"/>
        <v>24613690</v>
      </c>
    </row>
    <row r="192" spans="1:8" ht="21.75" customHeight="1" x14ac:dyDescent="0.3">
      <c r="A192" s="60"/>
      <c r="B192" s="64"/>
      <c r="C192" s="61"/>
      <c r="D192" s="19" t="s">
        <v>167</v>
      </c>
      <c r="E192" s="6">
        <f>SUM(E190-E191)</f>
        <v>146310</v>
      </c>
      <c r="F192" s="6">
        <v>0</v>
      </c>
      <c r="G192" s="6">
        <v>0</v>
      </c>
      <c r="H192" s="6">
        <f t="shared" si="6"/>
        <v>146310</v>
      </c>
    </row>
    <row r="193" spans="1:8" ht="21.75" customHeight="1" x14ac:dyDescent="0.3">
      <c r="A193" s="60"/>
      <c r="B193" s="62" t="s">
        <v>110</v>
      </c>
      <c r="C193" s="59" t="s">
        <v>80</v>
      </c>
      <c r="D193" s="19" t="s">
        <v>162</v>
      </c>
      <c r="E193" s="6">
        <v>1000000</v>
      </c>
      <c r="F193" s="6">
        <v>0</v>
      </c>
      <c r="G193" s="6">
        <v>0</v>
      </c>
      <c r="H193" s="6">
        <f t="shared" si="6"/>
        <v>1000000</v>
      </c>
    </row>
    <row r="194" spans="1:8" ht="21.75" customHeight="1" x14ac:dyDescent="0.3">
      <c r="A194" s="60"/>
      <c r="B194" s="63"/>
      <c r="C194" s="60"/>
      <c r="D194" s="19" t="s">
        <v>164</v>
      </c>
      <c r="E194" s="6">
        <v>559690</v>
      </c>
      <c r="F194" s="6">
        <v>0</v>
      </c>
      <c r="G194" s="6">
        <v>0</v>
      </c>
      <c r="H194" s="6">
        <f t="shared" si="6"/>
        <v>559690</v>
      </c>
    </row>
    <row r="195" spans="1:8" ht="21.75" customHeight="1" x14ac:dyDescent="0.3">
      <c r="A195" s="60"/>
      <c r="B195" s="63"/>
      <c r="C195" s="61"/>
      <c r="D195" s="19" t="s">
        <v>167</v>
      </c>
      <c r="E195" s="6">
        <v>440310</v>
      </c>
      <c r="F195" s="6">
        <v>0</v>
      </c>
      <c r="G195" s="6">
        <v>0</v>
      </c>
      <c r="H195" s="6">
        <f t="shared" si="6"/>
        <v>440310</v>
      </c>
    </row>
    <row r="196" spans="1:8" ht="21.75" customHeight="1" x14ac:dyDescent="0.3">
      <c r="A196" s="60"/>
      <c r="B196" s="63"/>
      <c r="C196" s="59" t="s">
        <v>91</v>
      </c>
      <c r="D196" s="19" t="s">
        <v>162</v>
      </c>
      <c r="E196" s="6">
        <v>200000</v>
      </c>
      <c r="F196" s="6">
        <v>0</v>
      </c>
      <c r="G196" s="6">
        <v>0</v>
      </c>
      <c r="H196" s="6">
        <f t="shared" si="6"/>
        <v>200000</v>
      </c>
    </row>
    <row r="197" spans="1:8" ht="21.75" customHeight="1" x14ac:dyDescent="0.3">
      <c r="A197" s="60"/>
      <c r="B197" s="63"/>
      <c r="C197" s="60"/>
      <c r="D197" s="19" t="s">
        <v>164</v>
      </c>
      <c r="E197" s="6">
        <v>194000</v>
      </c>
      <c r="F197" s="6">
        <v>0</v>
      </c>
      <c r="G197" s="6">
        <v>0</v>
      </c>
      <c r="H197" s="6">
        <f t="shared" ref="H197:H260" si="7">SUM(E197:G197)</f>
        <v>194000</v>
      </c>
    </row>
    <row r="198" spans="1:8" ht="21.75" customHeight="1" x14ac:dyDescent="0.3">
      <c r="A198" s="60"/>
      <c r="B198" s="63"/>
      <c r="C198" s="61"/>
      <c r="D198" s="19" t="s">
        <v>167</v>
      </c>
      <c r="E198" s="6">
        <v>6000</v>
      </c>
      <c r="F198" s="6">
        <v>0</v>
      </c>
      <c r="G198" s="6">
        <v>0</v>
      </c>
      <c r="H198" s="6">
        <f t="shared" si="7"/>
        <v>6000</v>
      </c>
    </row>
    <row r="199" spans="1:8" ht="21.75" customHeight="1" x14ac:dyDescent="0.3">
      <c r="A199" s="60"/>
      <c r="B199" s="63"/>
      <c r="C199" s="59" t="s">
        <v>84</v>
      </c>
      <c r="D199" s="19" t="s">
        <v>162</v>
      </c>
      <c r="E199" s="6">
        <v>800000</v>
      </c>
      <c r="F199" s="6">
        <v>0</v>
      </c>
      <c r="G199" s="6">
        <v>0</v>
      </c>
      <c r="H199" s="6">
        <f t="shared" si="7"/>
        <v>800000</v>
      </c>
    </row>
    <row r="200" spans="1:8" ht="21.75" customHeight="1" x14ac:dyDescent="0.3">
      <c r="A200" s="60"/>
      <c r="B200" s="63"/>
      <c r="C200" s="60"/>
      <c r="D200" s="19" t="s">
        <v>164</v>
      </c>
      <c r="E200" s="6">
        <v>800000</v>
      </c>
      <c r="F200" s="6">
        <v>0</v>
      </c>
      <c r="G200" s="6">
        <v>0</v>
      </c>
      <c r="H200" s="6">
        <f t="shared" si="7"/>
        <v>800000</v>
      </c>
    </row>
    <row r="201" spans="1:8" ht="21.75" customHeight="1" x14ac:dyDescent="0.3">
      <c r="A201" s="60"/>
      <c r="B201" s="63"/>
      <c r="C201" s="61"/>
      <c r="D201" s="19" t="s">
        <v>167</v>
      </c>
      <c r="E201" s="6">
        <v>0</v>
      </c>
      <c r="F201" s="6">
        <v>0</v>
      </c>
      <c r="G201" s="6">
        <v>0</v>
      </c>
      <c r="H201" s="6">
        <f t="shared" si="7"/>
        <v>0</v>
      </c>
    </row>
    <row r="202" spans="1:8" ht="21.75" customHeight="1" x14ac:dyDescent="0.3">
      <c r="A202" s="60"/>
      <c r="B202" s="63"/>
      <c r="C202" s="59" t="s">
        <v>165</v>
      </c>
      <c r="D202" s="19" t="s">
        <v>162</v>
      </c>
      <c r="E202" s="6">
        <f>SUM(E193+E196+E199)</f>
        <v>2000000</v>
      </c>
      <c r="F202" s="6">
        <v>0</v>
      </c>
      <c r="G202" s="6">
        <v>0</v>
      </c>
      <c r="H202" s="6">
        <f t="shared" si="7"/>
        <v>2000000</v>
      </c>
    </row>
    <row r="203" spans="1:8" ht="21.75" customHeight="1" x14ac:dyDescent="0.3">
      <c r="A203" s="60"/>
      <c r="B203" s="63"/>
      <c r="C203" s="60"/>
      <c r="D203" s="19" t="s">
        <v>164</v>
      </c>
      <c r="E203" s="6">
        <f>SUM(E194+E197+E200)</f>
        <v>1553690</v>
      </c>
      <c r="F203" s="6">
        <v>0</v>
      </c>
      <c r="G203" s="6">
        <v>0</v>
      </c>
      <c r="H203" s="6">
        <f t="shared" si="7"/>
        <v>1553690</v>
      </c>
    </row>
    <row r="204" spans="1:8" ht="21.75" customHeight="1" x14ac:dyDescent="0.3">
      <c r="A204" s="60"/>
      <c r="B204" s="64"/>
      <c r="C204" s="61"/>
      <c r="D204" s="19" t="s">
        <v>167</v>
      </c>
      <c r="E204" s="6">
        <f>SUM(E202-E203)</f>
        <v>446310</v>
      </c>
      <c r="F204" s="6">
        <v>0</v>
      </c>
      <c r="G204" s="6">
        <v>0</v>
      </c>
      <c r="H204" s="6">
        <f t="shared" si="7"/>
        <v>446310</v>
      </c>
    </row>
    <row r="205" spans="1:8" ht="21.75" customHeight="1" x14ac:dyDescent="0.3">
      <c r="A205" s="60"/>
      <c r="B205" s="62" t="s">
        <v>111</v>
      </c>
      <c r="C205" s="59" t="s">
        <v>20</v>
      </c>
      <c r="D205" s="19" t="s">
        <v>162</v>
      </c>
      <c r="E205" s="6">
        <v>3890000</v>
      </c>
      <c r="F205" s="6">
        <v>0</v>
      </c>
      <c r="G205" s="6">
        <v>0</v>
      </c>
      <c r="H205" s="6">
        <f t="shared" si="7"/>
        <v>3890000</v>
      </c>
    </row>
    <row r="206" spans="1:8" ht="21.75" customHeight="1" x14ac:dyDescent="0.3">
      <c r="A206" s="60"/>
      <c r="B206" s="63"/>
      <c r="C206" s="60"/>
      <c r="D206" s="19" t="s">
        <v>164</v>
      </c>
      <c r="E206" s="6">
        <v>3633200</v>
      </c>
      <c r="F206" s="6">
        <v>0</v>
      </c>
      <c r="G206" s="6">
        <v>0</v>
      </c>
      <c r="H206" s="6">
        <f t="shared" si="7"/>
        <v>3633200</v>
      </c>
    </row>
    <row r="207" spans="1:8" ht="21.75" customHeight="1" x14ac:dyDescent="0.3">
      <c r="A207" s="60"/>
      <c r="B207" s="63"/>
      <c r="C207" s="61"/>
      <c r="D207" s="19" t="s">
        <v>167</v>
      </c>
      <c r="E207" s="6">
        <v>256800</v>
      </c>
      <c r="F207" s="6">
        <v>0</v>
      </c>
      <c r="G207" s="6">
        <v>0</v>
      </c>
      <c r="H207" s="6">
        <f t="shared" si="7"/>
        <v>256800</v>
      </c>
    </row>
    <row r="208" spans="1:8" ht="21.75" customHeight="1" x14ac:dyDescent="0.3">
      <c r="A208" s="60"/>
      <c r="B208" s="63"/>
      <c r="C208" s="59" t="s">
        <v>165</v>
      </c>
      <c r="D208" s="19" t="s">
        <v>162</v>
      </c>
      <c r="E208" s="6">
        <v>3890000</v>
      </c>
      <c r="F208" s="6">
        <v>0</v>
      </c>
      <c r="G208" s="6">
        <v>0</v>
      </c>
      <c r="H208" s="6">
        <f t="shared" si="7"/>
        <v>3890000</v>
      </c>
    </row>
    <row r="209" spans="1:8" ht="21.75" customHeight="1" x14ac:dyDescent="0.3">
      <c r="A209" s="60"/>
      <c r="B209" s="63"/>
      <c r="C209" s="60"/>
      <c r="D209" s="19" t="s">
        <v>164</v>
      </c>
      <c r="E209" s="6">
        <v>3633200</v>
      </c>
      <c r="F209" s="6">
        <v>0</v>
      </c>
      <c r="G209" s="6">
        <v>0</v>
      </c>
      <c r="H209" s="6">
        <f t="shared" si="7"/>
        <v>3633200</v>
      </c>
    </row>
    <row r="210" spans="1:8" ht="21.75" customHeight="1" x14ac:dyDescent="0.3">
      <c r="A210" s="60"/>
      <c r="B210" s="63"/>
      <c r="C210" s="61"/>
      <c r="D210" s="19" t="s">
        <v>167</v>
      </c>
      <c r="E210" s="6">
        <v>256800</v>
      </c>
      <c r="F210" s="6">
        <v>0</v>
      </c>
      <c r="G210" s="6">
        <v>0</v>
      </c>
      <c r="H210" s="6">
        <f t="shared" si="7"/>
        <v>256800</v>
      </c>
    </row>
    <row r="211" spans="1:8" ht="21.75" customHeight="1" x14ac:dyDescent="0.3">
      <c r="A211" s="60"/>
      <c r="B211" s="62" t="s">
        <v>112</v>
      </c>
      <c r="C211" s="59" t="s">
        <v>16</v>
      </c>
      <c r="D211" s="19" t="s">
        <v>162</v>
      </c>
      <c r="E211" s="6">
        <v>1110000</v>
      </c>
      <c r="F211" s="6">
        <v>0</v>
      </c>
      <c r="G211" s="6">
        <v>0</v>
      </c>
      <c r="H211" s="6">
        <f t="shared" si="7"/>
        <v>1110000</v>
      </c>
    </row>
    <row r="212" spans="1:8" ht="21.75" customHeight="1" x14ac:dyDescent="0.3">
      <c r="A212" s="60"/>
      <c r="B212" s="63"/>
      <c r="C212" s="60"/>
      <c r="D212" s="19" t="s">
        <v>164</v>
      </c>
      <c r="E212" s="6">
        <v>1090440</v>
      </c>
      <c r="F212" s="6">
        <v>0</v>
      </c>
      <c r="G212" s="6">
        <v>0</v>
      </c>
      <c r="H212" s="6">
        <f t="shared" si="7"/>
        <v>1090440</v>
      </c>
    </row>
    <row r="213" spans="1:8" ht="21.75" customHeight="1" x14ac:dyDescent="0.3">
      <c r="A213" s="60"/>
      <c r="B213" s="63"/>
      <c r="C213" s="61"/>
      <c r="D213" s="19" t="s">
        <v>167</v>
      </c>
      <c r="E213" s="6">
        <v>19560</v>
      </c>
      <c r="F213" s="6">
        <v>0</v>
      </c>
      <c r="G213" s="6">
        <v>0</v>
      </c>
      <c r="H213" s="6">
        <f t="shared" si="7"/>
        <v>19560</v>
      </c>
    </row>
    <row r="214" spans="1:8" ht="21.75" customHeight="1" x14ac:dyDescent="0.3">
      <c r="A214" s="60"/>
      <c r="B214" s="63"/>
      <c r="C214" s="59" t="s">
        <v>165</v>
      </c>
      <c r="D214" s="19" t="s">
        <v>162</v>
      </c>
      <c r="E214" s="6">
        <v>1110000</v>
      </c>
      <c r="F214" s="6">
        <v>0</v>
      </c>
      <c r="G214" s="6">
        <v>0</v>
      </c>
      <c r="H214" s="6">
        <f t="shared" si="7"/>
        <v>1110000</v>
      </c>
    </row>
    <row r="215" spans="1:8" ht="21.75" customHeight="1" x14ac:dyDescent="0.3">
      <c r="A215" s="60"/>
      <c r="B215" s="63"/>
      <c r="C215" s="60"/>
      <c r="D215" s="19" t="s">
        <v>164</v>
      </c>
      <c r="E215" s="6">
        <v>1090440</v>
      </c>
      <c r="F215" s="6">
        <v>0</v>
      </c>
      <c r="G215" s="6">
        <v>0</v>
      </c>
      <c r="H215" s="6">
        <f t="shared" si="7"/>
        <v>1090440</v>
      </c>
    </row>
    <row r="216" spans="1:8" ht="21.75" customHeight="1" x14ac:dyDescent="0.3">
      <c r="A216" s="60"/>
      <c r="B216" s="64"/>
      <c r="C216" s="61"/>
      <c r="D216" s="19" t="s">
        <v>167</v>
      </c>
      <c r="E216" s="6">
        <v>19560</v>
      </c>
      <c r="F216" s="6">
        <v>0</v>
      </c>
      <c r="G216" s="6">
        <v>0</v>
      </c>
      <c r="H216" s="6">
        <f t="shared" si="7"/>
        <v>19560</v>
      </c>
    </row>
    <row r="217" spans="1:8" ht="21.75" customHeight="1" x14ac:dyDescent="0.3">
      <c r="A217" s="60"/>
      <c r="B217" s="62" t="s">
        <v>113</v>
      </c>
      <c r="C217" s="59" t="s">
        <v>73</v>
      </c>
      <c r="D217" s="19" t="s">
        <v>162</v>
      </c>
      <c r="E217" s="6">
        <v>27250000</v>
      </c>
      <c r="F217" s="6">
        <v>0</v>
      </c>
      <c r="G217" s="6">
        <v>0</v>
      </c>
      <c r="H217" s="6">
        <f t="shared" si="7"/>
        <v>27250000</v>
      </c>
    </row>
    <row r="218" spans="1:8" ht="21.75" customHeight="1" x14ac:dyDescent="0.3">
      <c r="A218" s="60"/>
      <c r="B218" s="63"/>
      <c r="C218" s="60"/>
      <c r="D218" s="19" t="s">
        <v>164</v>
      </c>
      <c r="E218" s="6">
        <v>25400000</v>
      </c>
      <c r="F218" s="6">
        <v>0</v>
      </c>
      <c r="G218" s="6">
        <v>0</v>
      </c>
      <c r="H218" s="6">
        <f t="shared" si="7"/>
        <v>25400000</v>
      </c>
    </row>
    <row r="219" spans="1:8" ht="21.75" customHeight="1" x14ac:dyDescent="0.3">
      <c r="A219" s="60"/>
      <c r="B219" s="63"/>
      <c r="C219" s="61"/>
      <c r="D219" s="19" t="s">
        <v>167</v>
      </c>
      <c r="E219" s="6">
        <v>1850000</v>
      </c>
      <c r="F219" s="6">
        <v>0</v>
      </c>
      <c r="G219" s="6">
        <v>0</v>
      </c>
      <c r="H219" s="6">
        <f t="shared" si="7"/>
        <v>1850000</v>
      </c>
    </row>
    <row r="220" spans="1:8" ht="21.75" customHeight="1" x14ac:dyDescent="0.3">
      <c r="A220" s="60"/>
      <c r="B220" s="63"/>
      <c r="C220" s="59" t="s">
        <v>114</v>
      </c>
      <c r="D220" s="19" t="s">
        <v>162</v>
      </c>
      <c r="E220" s="6">
        <v>1200000</v>
      </c>
      <c r="F220" s="6">
        <v>0</v>
      </c>
      <c r="G220" s="6">
        <v>0</v>
      </c>
      <c r="H220" s="6">
        <f t="shared" si="7"/>
        <v>1200000</v>
      </c>
    </row>
    <row r="221" spans="1:8" ht="21.75" customHeight="1" x14ac:dyDescent="0.3">
      <c r="A221" s="60"/>
      <c r="B221" s="63"/>
      <c r="C221" s="60"/>
      <c r="D221" s="19" t="s">
        <v>164</v>
      </c>
      <c r="E221" s="6">
        <v>560000</v>
      </c>
      <c r="F221" s="6">
        <v>0</v>
      </c>
      <c r="G221" s="6">
        <v>0</v>
      </c>
      <c r="H221" s="6">
        <f t="shared" si="7"/>
        <v>560000</v>
      </c>
    </row>
    <row r="222" spans="1:8" ht="21.75" customHeight="1" x14ac:dyDescent="0.3">
      <c r="A222" s="60"/>
      <c r="B222" s="63"/>
      <c r="C222" s="61"/>
      <c r="D222" s="19" t="s">
        <v>167</v>
      </c>
      <c r="E222" s="6">
        <v>640000</v>
      </c>
      <c r="F222" s="6">
        <v>0</v>
      </c>
      <c r="G222" s="6">
        <v>0</v>
      </c>
      <c r="H222" s="6">
        <f t="shared" si="7"/>
        <v>640000</v>
      </c>
    </row>
    <row r="223" spans="1:8" ht="21.75" customHeight="1" x14ac:dyDescent="0.3">
      <c r="A223" s="60"/>
      <c r="B223" s="63"/>
      <c r="C223" s="59" t="s">
        <v>76</v>
      </c>
      <c r="D223" s="19" t="s">
        <v>162</v>
      </c>
      <c r="E223" s="6">
        <v>1000000</v>
      </c>
      <c r="F223" s="6">
        <v>0</v>
      </c>
      <c r="G223" s="6">
        <v>0</v>
      </c>
      <c r="H223" s="6">
        <f t="shared" si="7"/>
        <v>1000000</v>
      </c>
    </row>
    <row r="224" spans="1:8" ht="21.75" customHeight="1" x14ac:dyDescent="0.3">
      <c r="A224" s="60"/>
      <c r="B224" s="63"/>
      <c r="C224" s="60"/>
      <c r="D224" s="19" t="s">
        <v>164</v>
      </c>
      <c r="E224" s="6">
        <v>824290</v>
      </c>
      <c r="F224" s="6">
        <v>0</v>
      </c>
      <c r="G224" s="6">
        <v>0</v>
      </c>
      <c r="H224" s="6">
        <f t="shared" si="7"/>
        <v>824290</v>
      </c>
    </row>
    <row r="225" spans="1:8" ht="21.75" customHeight="1" x14ac:dyDescent="0.3">
      <c r="A225" s="60"/>
      <c r="B225" s="63"/>
      <c r="C225" s="61"/>
      <c r="D225" s="19" t="s">
        <v>167</v>
      </c>
      <c r="E225" s="6">
        <v>175710</v>
      </c>
      <c r="F225" s="6">
        <v>0</v>
      </c>
      <c r="G225" s="6">
        <v>0</v>
      </c>
      <c r="H225" s="6">
        <f t="shared" si="7"/>
        <v>175710</v>
      </c>
    </row>
    <row r="226" spans="1:8" ht="21.75" customHeight="1" x14ac:dyDescent="0.3">
      <c r="A226" s="60"/>
      <c r="B226" s="63"/>
      <c r="C226" s="59" t="s">
        <v>165</v>
      </c>
      <c r="D226" s="19" t="s">
        <v>162</v>
      </c>
      <c r="E226" s="6">
        <f>SUM(E217+E220+E223)</f>
        <v>29450000</v>
      </c>
      <c r="F226" s="6">
        <v>0</v>
      </c>
      <c r="G226" s="6">
        <v>0</v>
      </c>
      <c r="H226" s="6">
        <f t="shared" si="7"/>
        <v>29450000</v>
      </c>
    </row>
    <row r="227" spans="1:8" ht="21.75" customHeight="1" x14ac:dyDescent="0.3">
      <c r="A227" s="60"/>
      <c r="B227" s="63"/>
      <c r="C227" s="60"/>
      <c r="D227" s="19" t="s">
        <v>164</v>
      </c>
      <c r="E227" s="6">
        <f>SUM(E218+E221+E224)</f>
        <v>26784290</v>
      </c>
      <c r="F227" s="6">
        <v>0</v>
      </c>
      <c r="G227" s="6">
        <v>0</v>
      </c>
      <c r="H227" s="6">
        <f t="shared" si="7"/>
        <v>26784290</v>
      </c>
    </row>
    <row r="228" spans="1:8" ht="21.75" customHeight="1" x14ac:dyDescent="0.3">
      <c r="A228" s="60"/>
      <c r="B228" s="64"/>
      <c r="C228" s="61"/>
      <c r="D228" s="19" t="s">
        <v>167</v>
      </c>
      <c r="E228" s="6">
        <f>SUM(E226-E227)</f>
        <v>2665710</v>
      </c>
      <c r="F228" s="6">
        <v>0</v>
      </c>
      <c r="G228" s="6">
        <v>0</v>
      </c>
      <c r="H228" s="6">
        <f t="shared" si="7"/>
        <v>2665710</v>
      </c>
    </row>
    <row r="229" spans="1:8" ht="21.75" customHeight="1" x14ac:dyDescent="0.3">
      <c r="A229" s="60"/>
      <c r="B229" s="62" t="s">
        <v>115</v>
      </c>
      <c r="C229" s="59" t="s">
        <v>80</v>
      </c>
      <c r="D229" s="19" t="s">
        <v>162</v>
      </c>
      <c r="E229" s="6">
        <v>1500000</v>
      </c>
      <c r="F229" s="6">
        <v>0</v>
      </c>
      <c r="G229" s="6">
        <v>0</v>
      </c>
      <c r="H229" s="6">
        <f t="shared" si="7"/>
        <v>1500000</v>
      </c>
    </row>
    <row r="230" spans="1:8" ht="21.75" customHeight="1" x14ac:dyDescent="0.3">
      <c r="A230" s="60"/>
      <c r="B230" s="63"/>
      <c r="C230" s="60"/>
      <c r="D230" s="19" t="s">
        <v>164</v>
      </c>
      <c r="E230" s="6">
        <v>1500000</v>
      </c>
      <c r="F230" s="6">
        <v>0</v>
      </c>
      <c r="G230" s="6">
        <v>0</v>
      </c>
      <c r="H230" s="6">
        <f t="shared" si="7"/>
        <v>1500000</v>
      </c>
    </row>
    <row r="231" spans="1:8" ht="21.75" customHeight="1" x14ac:dyDescent="0.3">
      <c r="A231" s="60"/>
      <c r="B231" s="63"/>
      <c r="C231" s="60"/>
      <c r="D231" s="19" t="s">
        <v>167</v>
      </c>
      <c r="E231" s="6">
        <v>0</v>
      </c>
      <c r="F231" s="6">
        <v>0</v>
      </c>
      <c r="G231" s="6">
        <v>0</v>
      </c>
      <c r="H231" s="6">
        <f t="shared" si="7"/>
        <v>0</v>
      </c>
    </row>
    <row r="232" spans="1:8" ht="21.75" customHeight="1" x14ac:dyDescent="0.3">
      <c r="A232" s="60"/>
      <c r="B232" s="63"/>
      <c r="C232" s="59" t="s">
        <v>84</v>
      </c>
      <c r="D232" s="19" t="s">
        <v>162</v>
      </c>
      <c r="E232" s="6">
        <v>50000</v>
      </c>
      <c r="F232" s="6">
        <v>0</v>
      </c>
      <c r="G232" s="6">
        <v>0</v>
      </c>
      <c r="H232" s="6">
        <f t="shared" si="7"/>
        <v>50000</v>
      </c>
    </row>
    <row r="233" spans="1:8" ht="21.75" customHeight="1" x14ac:dyDescent="0.3">
      <c r="A233" s="60"/>
      <c r="B233" s="63"/>
      <c r="C233" s="60"/>
      <c r="D233" s="19" t="s">
        <v>164</v>
      </c>
      <c r="E233" s="6">
        <v>49000</v>
      </c>
      <c r="F233" s="6">
        <v>0</v>
      </c>
      <c r="G233" s="6">
        <v>0</v>
      </c>
      <c r="H233" s="6">
        <f t="shared" si="7"/>
        <v>49000</v>
      </c>
    </row>
    <row r="234" spans="1:8" ht="21.75" customHeight="1" x14ac:dyDescent="0.3">
      <c r="A234" s="60"/>
      <c r="B234" s="63"/>
      <c r="C234" s="61"/>
      <c r="D234" s="19" t="s">
        <v>167</v>
      </c>
      <c r="E234" s="6">
        <v>1000</v>
      </c>
      <c r="F234" s="6">
        <v>0</v>
      </c>
      <c r="G234" s="6">
        <v>0</v>
      </c>
      <c r="H234" s="6">
        <f t="shared" si="7"/>
        <v>1000</v>
      </c>
    </row>
    <row r="235" spans="1:8" ht="21.75" customHeight="1" x14ac:dyDescent="0.3">
      <c r="A235" s="60"/>
      <c r="B235" s="63"/>
      <c r="C235" s="59" t="s">
        <v>165</v>
      </c>
      <c r="D235" s="19" t="s">
        <v>162</v>
      </c>
      <c r="E235" s="6">
        <f>SUM(E229+E232)</f>
        <v>1550000</v>
      </c>
      <c r="F235" s="6">
        <v>0</v>
      </c>
      <c r="G235" s="6">
        <v>0</v>
      </c>
      <c r="H235" s="6">
        <f t="shared" si="7"/>
        <v>1550000</v>
      </c>
    </row>
    <row r="236" spans="1:8" ht="21.75" customHeight="1" x14ac:dyDescent="0.3">
      <c r="A236" s="60"/>
      <c r="B236" s="63"/>
      <c r="C236" s="60"/>
      <c r="D236" s="19" t="s">
        <v>164</v>
      </c>
      <c r="E236" s="6">
        <f>SUM(E230+E233)</f>
        <v>1549000</v>
      </c>
      <c r="F236" s="6">
        <v>0</v>
      </c>
      <c r="G236" s="6">
        <v>0</v>
      </c>
      <c r="H236" s="6">
        <f t="shared" si="7"/>
        <v>1549000</v>
      </c>
    </row>
    <row r="237" spans="1:8" ht="21.75" customHeight="1" x14ac:dyDescent="0.3">
      <c r="A237" s="60"/>
      <c r="B237" s="64"/>
      <c r="C237" s="61"/>
      <c r="D237" s="19" t="s">
        <v>167</v>
      </c>
      <c r="E237" s="6">
        <f>SUM(E235-E236)</f>
        <v>1000</v>
      </c>
      <c r="F237" s="6">
        <v>0</v>
      </c>
      <c r="G237" s="6">
        <v>0</v>
      </c>
      <c r="H237" s="6">
        <f t="shared" si="7"/>
        <v>1000</v>
      </c>
    </row>
    <row r="238" spans="1:8" ht="21.75" customHeight="1" x14ac:dyDescent="0.3">
      <c r="A238" s="60"/>
      <c r="B238" s="59" t="s">
        <v>45</v>
      </c>
      <c r="C238" s="59" t="s">
        <v>116</v>
      </c>
      <c r="D238" s="19" t="s">
        <v>162</v>
      </c>
      <c r="E238" s="6">
        <v>3740000</v>
      </c>
      <c r="F238" s="6">
        <v>0</v>
      </c>
      <c r="G238" s="6">
        <v>3000000</v>
      </c>
      <c r="H238" s="6">
        <f t="shared" si="7"/>
        <v>6740000</v>
      </c>
    </row>
    <row r="239" spans="1:8" ht="21.75" customHeight="1" x14ac:dyDescent="0.3">
      <c r="A239" s="60"/>
      <c r="B239" s="60"/>
      <c r="C239" s="60"/>
      <c r="D239" s="19" t="s">
        <v>164</v>
      </c>
      <c r="E239" s="6">
        <v>3613800</v>
      </c>
      <c r="F239" s="6">
        <v>0</v>
      </c>
      <c r="G239" s="6">
        <v>2762000</v>
      </c>
      <c r="H239" s="6">
        <f t="shared" si="7"/>
        <v>6375800</v>
      </c>
    </row>
    <row r="240" spans="1:8" ht="21.75" customHeight="1" x14ac:dyDescent="0.3">
      <c r="A240" s="60"/>
      <c r="B240" s="60"/>
      <c r="C240" s="61"/>
      <c r="D240" s="19" t="s">
        <v>167</v>
      </c>
      <c r="E240" s="6">
        <v>126200</v>
      </c>
      <c r="F240" s="6">
        <v>0</v>
      </c>
      <c r="G240" s="6">
        <f>SUM(G238-G239)</f>
        <v>238000</v>
      </c>
      <c r="H240" s="6">
        <f t="shared" si="7"/>
        <v>364200</v>
      </c>
    </row>
    <row r="241" spans="1:8" ht="21.75" customHeight="1" x14ac:dyDescent="0.3">
      <c r="A241" s="60"/>
      <c r="B241" s="60"/>
      <c r="C241" s="59" t="s">
        <v>117</v>
      </c>
      <c r="D241" s="19" t="s">
        <v>162</v>
      </c>
      <c r="E241" s="6">
        <v>2020000</v>
      </c>
      <c r="F241" s="6">
        <v>0</v>
      </c>
      <c r="G241" s="6">
        <v>2000000</v>
      </c>
      <c r="H241" s="6">
        <f t="shared" si="7"/>
        <v>4020000</v>
      </c>
    </row>
    <row r="242" spans="1:8" ht="21.75" customHeight="1" x14ac:dyDescent="0.3">
      <c r="A242" s="60"/>
      <c r="B242" s="60"/>
      <c r="C242" s="60"/>
      <c r="D242" s="19" t="s">
        <v>164</v>
      </c>
      <c r="E242" s="6">
        <v>2013000</v>
      </c>
      <c r="F242" s="6">
        <v>0</v>
      </c>
      <c r="G242" s="6">
        <v>1950000</v>
      </c>
      <c r="H242" s="6">
        <f t="shared" si="7"/>
        <v>3963000</v>
      </c>
    </row>
    <row r="243" spans="1:8" ht="21.75" customHeight="1" x14ac:dyDescent="0.3">
      <c r="A243" s="60"/>
      <c r="B243" s="60"/>
      <c r="C243" s="61"/>
      <c r="D243" s="19" t="s">
        <v>167</v>
      </c>
      <c r="E243" s="6">
        <v>7000</v>
      </c>
      <c r="F243" s="6">
        <v>0</v>
      </c>
      <c r="G243" s="6">
        <v>50000</v>
      </c>
      <c r="H243" s="6">
        <f t="shared" si="7"/>
        <v>57000</v>
      </c>
    </row>
    <row r="244" spans="1:8" ht="21.75" customHeight="1" x14ac:dyDescent="0.3">
      <c r="A244" s="60"/>
      <c r="B244" s="60"/>
      <c r="C244" s="59" t="s">
        <v>118</v>
      </c>
      <c r="D244" s="19" t="s">
        <v>162</v>
      </c>
      <c r="E244" s="6">
        <v>820000</v>
      </c>
      <c r="F244" s="6">
        <v>0</v>
      </c>
      <c r="G244" s="6">
        <v>0</v>
      </c>
      <c r="H244" s="6">
        <f t="shared" si="7"/>
        <v>820000</v>
      </c>
    </row>
    <row r="245" spans="1:8" ht="21.75" customHeight="1" x14ac:dyDescent="0.3">
      <c r="A245" s="60"/>
      <c r="B245" s="60"/>
      <c r="C245" s="60"/>
      <c r="D245" s="19" t="s">
        <v>164</v>
      </c>
      <c r="E245" s="6">
        <v>816610</v>
      </c>
      <c r="F245" s="6">
        <v>0</v>
      </c>
      <c r="G245" s="6">
        <v>0</v>
      </c>
      <c r="H245" s="6">
        <f t="shared" si="7"/>
        <v>816610</v>
      </c>
    </row>
    <row r="246" spans="1:8" ht="21.75" customHeight="1" x14ac:dyDescent="0.3">
      <c r="A246" s="60"/>
      <c r="B246" s="60"/>
      <c r="C246" s="61"/>
      <c r="D246" s="19" t="s">
        <v>167</v>
      </c>
      <c r="E246" s="6">
        <v>3390</v>
      </c>
      <c r="F246" s="6">
        <v>0</v>
      </c>
      <c r="G246" s="6">
        <v>0</v>
      </c>
      <c r="H246" s="6">
        <f t="shared" si="7"/>
        <v>3390</v>
      </c>
    </row>
    <row r="247" spans="1:8" ht="21.75" customHeight="1" x14ac:dyDescent="0.3">
      <c r="A247" s="60"/>
      <c r="B247" s="60"/>
      <c r="C247" s="59" t="s">
        <v>165</v>
      </c>
      <c r="D247" s="19" t="s">
        <v>162</v>
      </c>
      <c r="E247" s="6">
        <f>SUM(E238+E241+E244)</f>
        <v>6580000</v>
      </c>
      <c r="F247" s="6">
        <f t="shared" ref="F247:G247" si="8">SUM(F238+F241+F244)</f>
        <v>0</v>
      </c>
      <c r="G247" s="6">
        <f t="shared" si="8"/>
        <v>5000000</v>
      </c>
      <c r="H247" s="6">
        <f t="shared" si="7"/>
        <v>11580000</v>
      </c>
    </row>
    <row r="248" spans="1:8" ht="21.75" customHeight="1" x14ac:dyDescent="0.3">
      <c r="A248" s="60"/>
      <c r="B248" s="60"/>
      <c r="C248" s="60"/>
      <c r="D248" s="19" t="s">
        <v>164</v>
      </c>
      <c r="E248" s="6">
        <f>SUM(E239+E242+E245)</f>
        <v>6443410</v>
      </c>
      <c r="F248" s="6">
        <f t="shared" ref="F248:G248" si="9">SUM(F239+F242+F245)</f>
        <v>0</v>
      </c>
      <c r="G248" s="6">
        <f t="shared" si="9"/>
        <v>4712000</v>
      </c>
      <c r="H248" s="6">
        <f t="shared" si="7"/>
        <v>11155410</v>
      </c>
    </row>
    <row r="249" spans="1:8" ht="21.75" customHeight="1" x14ac:dyDescent="0.3">
      <c r="A249" s="60"/>
      <c r="B249" s="61"/>
      <c r="C249" s="61"/>
      <c r="D249" s="19" t="s">
        <v>167</v>
      </c>
      <c r="E249" s="6">
        <f>SUM(E247-E248)</f>
        <v>136590</v>
      </c>
      <c r="F249" s="6">
        <f t="shared" ref="F249:G249" si="10">SUM(F247-F248)</f>
        <v>0</v>
      </c>
      <c r="G249" s="6">
        <f t="shared" si="10"/>
        <v>288000</v>
      </c>
      <c r="H249" s="6">
        <f t="shared" si="7"/>
        <v>424590</v>
      </c>
    </row>
    <row r="250" spans="1:8" ht="21.75" customHeight="1" x14ac:dyDescent="0.3">
      <c r="A250" s="60"/>
      <c r="B250" s="59" t="s">
        <v>46</v>
      </c>
      <c r="C250" s="59" t="s">
        <v>119</v>
      </c>
      <c r="D250" s="19" t="s">
        <v>162</v>
      </c>
      <c r="E250" s="6">
        <v>3420000</v>
      </c>
      <c r="F250" s="6">
        <v>0</v>
      </c>
      <c r="G250" s="6">
        <v>2100000</v>
      </c>
      <c r="H250" s="6">
        <f t="shared" si="7"/>
        <v>5520000</v>
      </c>
    </row>
    <row r="251" spans="1:8" ht="21.75" customHeight="1" x14ac:dyDescent="0.3">
      <c r="A251" s="60"/>
      <c r="B251" s="60"/>
      <c r="C251" s="60"/>
      <c r="D251" s="19" t="s">
        <v>164</v>
      </c>
      <c r="E251" s="6">
        <v>3412400</v>
      </c>
      <c r="F251" s="6">
        <v>0</v>
      </c>
      <c r="G251" s="6">
        <v>200000</v>
      </c>
      <c r="H251" s="6">
        <f t="shared" si="7"/>
        <v>3612400</v>
      </c>
    </row>
    <row r="252" spans="1:8" ht="21.75" customHeight="1" x14ac:dyDescent="0.3">
      <c r="A252" s="60"/>
      <c r="B252" s="60"/>
      <c r="C252" s="61"/>
      <c r="D252" s="19" t="s">
        <v>167</v>
      </c>
      <c r="E252" s="6">
        <v>7600</v>
      </c>
      <c r="F252" s="6">
        <v>0</v>
      </c>
      <c r="G252" s="6">
        <f>SUM(G250-G251)</f>
        <v>1900000</v>
      </c>
      <c r="H252" s="6">
        <f t="shared" si="7"/>
        <v>1907600</v>
      </c>
    </row>
    <row r="253" spans="1:8" ht="21.75" customHeight="1" x14ac:dyDescent="0.3">
      <c r="A253" s="60"/>
      <c r="B253" s="60"/>
      <c r="C253" s="59" t="s">
        <v>165</v>
      </c>
      <c r="D253" s="19" t="s">
        <v>162</v>
      </c>
      <c r="E253" s="6">
        <v>3420000</v>
      </c>
      <c r="F253" s="6">
        <v>0</v>
      </c>
      <c r="G253" s="6">
        <v>2100000</v>
      </c>
      <c r="H253" s="6">
        <f t="shared" si="7"/>
        <v>5520000</v>
      </c>
    </row>
    <row r="254" spans="1:8" ht="21.75" customHeight="1" x14ac:dyDescent="0.3">
      <c r="A254" s="60"/>
      <c r="B254" s="60"/>
      <c r="C254" s="60"/>
      <c r="D254" s="19" t="s">
        <v>164</v>
      </c>
      <c r="E254" s="6">
        <v>3412400</v>
      </c>
      <c r="F254" s="6">
        <v>0</v>
      </c>
      <c r="G254" s="6">
        <v>200000</v>
      </c>
      <c r="H254" s="6">
        <f t="shared" si="7"/>
        <v>3612400</v>
      </c>
    </row>
    <row r="255" spans="1:8" ht="21.75" customHeight="1" x14ac:dyDescent="0.3">
      <c r="A255" s="60"/>
      <c r="B255" s="61"/>
      <c r="C255" s="61"/>
      <c r="D255" s="19" t="s">
        <v>167</v>
      </c>
      <c r="E255" s="6">
        <v>7600</v>
      </c>
      <c r="F255" s="6">
        <v>0</v>
      </c>
      <c r="G255" s="6">
        <f>SUM(G253-G254)</f>
        <v>1900000</v>
      </c>
      <c r="H255" s="6">
        <f t="shared" si="7"/>
        <v>1907600</v>
      </c>
    </row>
    <row r="256" spans="1:8" ht="21.75" customHeight="1" x14ac:dyDescent="0.3">
      <c r="A256" s="60"/>
      <c r="B256" s="72" t="s">
        <v>120</v>
      </c>
      <c r="C256" s="59" t="s">
        <v>20</v>
      </c>
      <c r="D256" s="19" t="s">
        <v>162</v>
      </c>
      <c r="E256" s="6">
        <v>3000000</v>
      </c>
      <c r="F256" s="6">
        <v>0</v>
      </c>
      <c r="G256" s="6">
        <v>100000</v>
      </c>
      <c r="H256" s="6">
        <f t="shared" si="7"/>
        <v>3100000</v>
      </c>
    </row>
    <row r="257" spans="1:8" ht="21.75" customHeight="1" x14ac:dyDescent="0.3">
      <c r="A257" s="60"/>
      <c r="B257" s="72"/>
      <c r="C257" s="60"/>
      <c r="D257" s="19" t="s">
        <v>164</v>
      </c>
      <c r="E257" s="6">
        <v>2754200</v>
      </c>
      <c r="F257" s="6">
        <v>0</v>
      </c>
      <c r="G257" s="6">
        <v>61000</v>
      </c>
      <c r="H257" s="6">
        <f t="shared" si="7"/>
        <v>2815200</v>
      </c>
    </row>
    <row r="258" spans="1:8" ht="21.75" customHeight="1" x14ac:dyDescent="0.3">
      <c r="A258" s="60"/>
      <c r="B258" s="72"/>
      <c r="C258" s="61"/>
      <c r="D258" s="19" t="s">
        <v>167</v>
      </c>
      <c r="E258" s="6">
        <f>SUM(E256-E257)</f>
        <v>245800</v>
      </c>
      <c r="F258" s="6">
        <f t="shared" ref="F258:G258" si="11">SUM(F256-F257)</f>
        <v>0</v>
      </c>
      <c r="G258" s="6">
        <f t="shared" si="11"/>
        <v>39000</v>
      </c>
      <c r="H258" s="6">
        <f t="shared" si="7"/>
        <v>284800</v>
      </c>
    </row>
    <row r="259" spans="1:8" ht="21.75" customHeight="1" x14ac:dyDescent="0.3">
      <c r="A259" s="60"/>
      <c r="B259" s="72"/>
      <c r="C259" s="59" t="s">
        <v>152</v>
      </c>
      <c r="D259" s="19" t="s">
        <v>162</v>
      </c>
      <c r="E259" s="6">
        <v>3000000</v>
      </c>
      <c r="F259" s="6">
        <v>0</v>
      </c>
      <c r="G259" s="6">
        <v>100000</v>
      </c>
      <c r="H259" s="6">
        <f t="shared" si="7"/>
        <v>3100000</v>
      </c>
    </row>
    <row r="260" spans="1:8" ht="21.75" customHeight="1" x14ac:dyDescent="0.3">
      <c r="A260" s="60"/>
      <c r="B260" s="72"/>
      <c r="C260" s="60"/>
      <c r="D260" s="19" t="s">
        <v>164</v>
      </c>
      <c r="E260" s="6">
        <v>2754200</v>
      </c>
      <c r="F260" s="6">
        <v>0</v>
      </c>
      <c r="G260" s="6">
        <v>61000</v>
      </c>
      <c r="H260" s="6">
        <f t="shared" si="7"/>
        <v>2815200</v>
      </c>
    </row>
    <row r="261" spans="1:8" ht="21.75" customHeight="1" x14ac:dyDescent="0.3">
      <c r="A261" s="60"/>
      <c r="B261" s="72"/>
      <c r="C261" s="61"/>
      <c r="D261" s="19" t="s">
        <v>167</v>
      </c>
      <c r="E261" s="6">
        <f>SUM(E259-E260)</f>
        <v>245800</v>
      </c>
      <c r="F261" s="6">
        <f t="shared" ref="F261:G261" si="12">SUM(F259-F260)</f>
        <v>0</v>
      </c>
      <c r="G261" s="6">
        <f t="shared" si="12"/>
        <v>39000</v>
      </c>
      <c r="H261" s="6">
        <f t="shared" ref="H261:H330" si="13">SUM(E261:G261)</f>
        <v>284800</v>
      </c>
    </row>
    <row r="262" spans="1:8" ht="21.75" customHeight="1" x14ac:dyDescent="0.3">
      <c r="A262" s="60"/>
      <c r="B262" s="59" t="s">
        <v>121</v>
      </c>
      <c r="C262" s="59" t="s">
        <v>20</v>
      </c>
      <c r="D262" s="19" t="s">
        <v>162</v>
      </c>
      <c r="E262" s="6">
        <v>4569000</v>
      </c>
      <c r="F262" s="6">
        <v>0</v>
      </c>
      <c r="G262" s="6">
        <v>0</v>
      </c>
      <c r="H262" s="6">
        <f t="shared" si="13"/>
        <v>4569000</v>
      </c>
    </row>
    <row r="263" spans="1:8" ht="21.75" customHeight="1" x14ac:dyDescent="0.3">
      <c r="A263" s="60"/>
      <c r="B263" s="60"/>
      <c r="C263" s="60"/>
      <c r="D263" s="19" t="s">
        <v>164</v>
      </c>
      <c r="E263" s="6">
        <v>4547200</v>
      </c>
      <c r="F263" s="6">
        <v>0</v>
      </c>
      <c r="G263" s="6">
        <v>0</v>
      </c>
      <c r="H263" s="6">
        <f t="shared" si="13"/>
        <v>4547200</v>
      </c>
    </row>
    <row r="264" spans="1:8" ht="21.75" customHeight="1" x14ac:dyDescent="0.3">
      <c r="A264" s="60"/>
      <c r="B264" s="60"/>
      <c r="C264" s="61"/>
      <c r="D264" s="19" t="s">
        <v>167</v>
      </c>
      <c r="E264" s="6">
        <v>21800</v>
      </c>
      <c r="F264" s="6">
        <v>0</v>
      </c>
      <c r="G264" s="6">
        <v>0</v>
      </c>
      <c r="H264" s="6">
        <f t="shared" si="13"/>
        <v>21800</v>
      </c>
    </row>
    <row r="265" spans="1:8" ht="21.75" customHeight="1" x14ac:dyDescent="0.3">
      <c r="A265" s="60"/>
      <c r="B265" s="60"/>
      <c r="C265" s="59" t="s">
        <v>152</v>
      </c>
      <c r="D265" s="19" t="s">
        <v>162</v>
      </c>
      <c r="E265" s="6">
        <v>4569000</v>
      </c>
      <c r="F265" s="6">
        <v>0</v>
      </c>
      <c r="G265" s="6">
        <v>0</v>
      </c>
      <c r="H265" s="6">
        <f t="shared" si="13"/>
        <v>4569000</v>
      </c>
    </row>
    <row r="266" spans="1:8" ht="21.75" customHeight="1" x14ac:dyDescent="0.3">
      <c r="A266" s="60"/>
      <c r="B266" s="60"/>
      <c r="C266" s="60"/>
      <c r="D266" s="19" t="s">
        <v>164</v>
      </c>
      <c r="E266" s="6">
        <v>4547200</v>
      </c>
      <c r="F266" s="6">
        <v>0</v>
      </c>
      <c r="G266" s="6">
        <v>0</v>
      </c>
      <c r="H266" s="6">
        <f t="shared" si="13"/>
        <v>4547200</v>
      </c>
    </row>
    <row r="267" spans="1:8" ht="21.75" customHeight="1" x14ac:dyDescent="0.3">
      <c r="A267" s="60"/>
      <c r="B267" s="61"/>
      <c r="C267" s="61"/>
      <c r="D267" s="19" t="s">
        <v>167</v>
      </c>
      <c r="E267" s="6">
        <v>21800</v>
      </c>
      <c r="F267" s="6">
        <v>0</v>
      </c>
      <c r="G267" s="6">
        <v>0</v>
      </c>
      <c r="H267" s="6">
        <f t="shared" si="13"/>
        <v>21800</v>
      </c>
    </row>
    <row r="268" spans="1:8" ht="21.75" customHeight="1" x14ac:dyDescent="0.3">
      <c r="A268" s="60"/>
      <c r="B268" s="59" t="s">
        <v>122</v>
      </c>
      <c r="C268" s="59" t="s">
        <v>16</v>
      </c>
      <c r="D268" s="19" t="s">
        <v>162</v>
      </c>
      <c r="E268" s="6">
        <v>431000</v>
      </c>
      <c r="F268" s="6">
        <v>0</v>
      </c>
      <c r="G268" s="6">
        <v>200000</v>
      </c>
      <c r="H268" s="6">
        <f t="shared" si="13"/>
        <v>631000</v>
      </c>
    </row>
    <row r="269" spans="1:8" ht="21.75" customHeight="1" x14ac:dyDescent="0.3">
      <c r="A269" s="60"/>
      <c r="B269" s="60"/>
      <c r="C269" s="60"/>
      <c r="D269" s="19" t="s">
        <v>164</v>
      </c>
      <c r="E269" s="6">
        <v>425150</v>
      </c>
      <c r="F269" s="6">
        <v>0</v>
      </c>
      <c r="G269" s="6">
        <v>169000</v>
      </c>
      <c r="H269" s="6">
        <f t="shared" si="13"/>
        <v>594150</v>
      </c>
    </row>
    <row r="270" spans="1:8" ht="21.75" customHeight="1" x14ac:dyDescent="0.3">
      <c r="A270" s="60"/>
      <c r="B270" s="60"/>
      <c r="C270" s="61"/>
      <c r="D270" s="19" t="s">
        <v>167</v>
      </c>
      <c r="E270" s="6">
        <v>5850</v>
      </c>
      <c r="F270" s="6">
        <v>0</v>
      </c>
      <c r="G270" s="6">
        <v>31000</v>
      </c>
      <c r="H270" s="6">
        <f t="shared" si="13"/>
        <v>36850</v>
      </c>
    </row>
    <row r="271" spans="1:8" ht="21.75" customHeight="1" x14ac:dyDescent="0.3">
      <c r="A271" s="60"/>
      <c r="B271" s="60"/>
      <c r="C271" s="59" t="s">
        <v>165</v>
      </c>
      <c r="D271" s="19" t="s">
        <v>162</v>
      </c>
      <c r="E271" s="6">
        <v>431000</v>
      </c>
      <c r="F271" s="6">
        <v>0</v>
      </c>
      <c r="G271" s="6">
        <v>200000</v>
      </c>
      <c r="H271" s="6">
        <f t="shared" si="13"/>
        <v>631000</v>
      </c>
    </row>
    <row r="272" spans="1:8" ht="21.75" customHeight="1" x14ac:dyDescent="0.3">
      <c r="A272" s="60"/>
      <c r="B272" s="60"/>
      <c r="C272" s="60"/>
      <c r="D272" s="19" t="s">
        <v>164</v>
      </c>
      <c r="E272" s="6">
        <v>425150</v>
      </c>
      <c r="F272" s="6">
        <v>0</v>
      </c>
      <c r="G272" s="6">
        <v>169000</v>
      </c>
      <c r="H272" s="6">
        <f t="shared" si="13"/>
        <v>594150</v>
      </c>
    </row>
    <row r="273" spans="1:8" ht="21.75" customHeight="1" x14ac:dyDescent="0.3">
      <c r="A273" s="60"/>
      <c r="B273" s="61"/>
      <c r="C273" s="61"/>
      <c r="D273" s="19" t="s">
        <v>167</v>
      </c>
      <c r="E273" s="6">
        <v>5850</v>
      </c>
      <c r="F273" s="6">
        <v>0</v>
      </c>
      <c r="G273" s="6">
        <v>31000</v>
      </c>
      <c r="H273" s="6">
        <f t="shared" si="13"/>
        <v>36850</v>
      </c>
    </row>
    <row r="274" spans="1:8" ht="21.75" customHeight="1" x14ac:dyDescent="0.3">
      <c r="A274" s="60"/>
      <c r="B274" s="59" t="s">
        <v>123</v>
      </c>
      <c r="C274" s="59" t="s">
        <v>124</v>
      </c>
      <c r="D274" s="19" t="s">
        <v>162</v>
      </c>
      <c r="E274" s="6">
        <v>30000000</v>
      </c>
      <c r="F274" s="6">
        <v>0</v>
      </c>
      <c r="G274" s="6">
        <v>0</v>
      </c>
      <c r="H274" s="6">
        <f t="shared" si="13"/>
        <v>30000000</v>
      </c>
    </row>
    <row r="275" spans="1:8" ht="21.75" customHeight="1" x14ac:dyDescent="0.3">
      <c r="A275" s="60"/>
      <c r="B275" s="60"/>
      <c r="C275" s="60"/>
      <c r="D275" s="19" t="s">
        <v>164</v>
      </c>
      <c r="E275" s="6">
        <v>14945300</v>
      </c>
      <c r="F275" s="6">
        <v>0</v>
      </c>
      <c r="G275" s="6">
        <v>0</v>
      </c>
      <c r="H275" s="6">
        <f t="shared" si="13"/>
        <v>14945300</v>
      </c>
    </row>
    <row r="276" spans="1:8" ht="21.75" customHeight="1" x14ac:dyDescent="0.3">
      <c r="A276" s="60"/>
      <c r="B276" s="60"/>
      <c r="C276" s="61"/>
      <c r="D276" s="19" t="s">
        <v>167</v>
      </c>
      <c r="E276" s="6">
        <v>15054700</v>
      </c>
      <c r="F276" s="6">
        <v>0</v>
      </c>
      <c r="G276" s="6">
        <v>0</v>
      </c>
      <c r="H276" s="6">
        <f t="shared" si="13"/>
        <v>15054700</v>
      </c>
    </row>
    <row r="277" spans="1:8" ht="21.75" customHeight="1" x14ac:dyDescent="0.3">
      <c r="A277" s="60"/>
      <c r="B277" s="60"/>
      <c r="C277" s="59" t="s">
        <v>165</v>
      </c>
      <c r="D277" s="19" t="s">
        <v>162</v>
      </c>
      <c r="E277" s="6">
        <v>30000000</v>
      </c>
      <c r="F277" s="6">
        <v>0</v>
      </c>
      <c r="G277" s="6">
        <v>0</v>
      </c>
      <c r="H277" s="6">
        <f t="shared" si="13"/>
        <v>30000000</v>
      </c>
    </row>
    <row r="278" spans="1:8" ht="21.75" customHeight="1" x14ac:dyDescent="0.3">
      <c r="A278" s="60"/>
      <c r="B278" s="60"/>
      <c r="C278" s="60"/>
      <c r="D278" s="19" t="s">
        <v>164</v>
      </c>
      <c r="E278" s="6">
        <v>14945300</v>
      </c>
      <c r="F278" s="6">
        <v>0</v>
      </c>
      <c r="G278" s="6">
        <v>0</v>
      </c>
      <c r="H278" s="6">
        <f t="shared" si="13"/>
        <v>14945300</v>
      </c>
    </row>
    <row r="279" spans="1:8" ht="21.75" customHeight="1" x14ac:dyDescent="0.3">
      <c r="A279" s="60"/>
      <c r="B279" s="61"/>
      <c r="C279" s="61"/>
      <c r="D279" s="19" t="s">
        <v>167</v>
      </c>
      <c r="E279" s="6">
        <v>15054700</v>
      </c>
      <c r="F279" s="6">
        <v>0</v>
      </c>
      <c r="G279" s="6">
        <v>0</v>
      </c>
      <c r="H279" s="6">
        <f t="shared" si="13"/>
        <v>15054700</v>
      </c>
    </row>
    <row r="280" spans="1:8" ht="21.75" customHeight="1" x14ac:dyDescent="0.3">
      <c r="A280" s="60"/>
      <c r="B280" s="59" t="s">
        <v>42</v>
      </c>
      <c r="C280" s="59" t="s">
        <v>125</v>
      </c>
      <c r="D280" s="19" t="s">
        <v>162</v>
      </c>
      <c r="E280" s="6">
        <v>0</v>
      </c>
      <c r="F280" s="6">
        <v>0</v>
      </c>
      <c r="G280" s="6">
        <v>14090000</v>
      </c>
      <c r="H280" s="6">
        <f t="shared" si="13"/>
        <v>14090000</v>
      </c>
    </row>
    <row r="281" spans="1:8" ht="21.75" customHeight="1" x14ac:dyDescent="0.3">
      <c r="A281" s="60"/>
      <c r="B281" s="60"/>
      <c r="C281" s="60"/>
      <c r="D281" s="19" t="s">
        <v>164</v>
      </c>
      <c r="E281" s="6">
        <v>0</v>
      </c>
      <c r="F281" s="6">
        <v>0</v>
      </c>
      <c r="G281" s="6">
        <v>14090000</v>
      </c>
      <c r="H281" s="6">
        <f t="shared" si="13"/>
        <v>14090000</v>
      </c>
    </row>
    <row r="282" spans="1:8" ht="21.75" customHeight="1" x14ac:dyDescent="0.3">
      <c r="A282" s="60"/>
      <c r="B282" s="60"/>
      <c r="C282" s="61"/>
      <c r="D282" s="19" t="s">
        <v>167</v>
      </c>
      <c r="E282" s="6">
        <v>0</v>
      </c>
      <c r="F282" s="6">
        <v>0</v>
      </c>
      <c r="G282" s="6">
        <v>0</v>
      </c>
      <c r="H282" s="6">
        <f t="shared" si="13"/>
        <v>0</v>
      </c>
    </row>
    <row r="283" spans="1:8" ht="21.75" customHeight="1" x14ac:dyDescent="0.3">
      <c r="A283" s="60"/>
      <c r="B283" s="60"/>
      <c r="C283" s="59" t="s">
        <v>165</v>
      </c>
      <c r="D283" s="19" t="s">
        <v>162</v>
      </c>
      <c r="E283" s="6">
        <v>0</v>
      </c>
      <c r="F283" s="6">
        <v>0</v>
      </c>
      <c r="G283" s="6">
        <v>14090000</v>
      </c>
      <c r="H283" s="6">
        <f t="shared" si="13"/>
        <v>14090000</v>
      </c>
    </row>
    <row r="284" spans="1:8" ht="21.75" customHeight="1" x14ac:dyDescent="0.3">
      <c r="A284" s="60"/>
      <c r="B284" s="60"/>
      <c r="C284" s="60"/>
      <c r="D284" s="19" t="s">
        <v>164</v>
      </c>
      <c r="E284" s="6">
        <v>0</v>
      </c>
      <c r="F284" s="6">
        <v>0</v>
      </c>
      <c r="G284" s="6">
        <v>14090000</v>
      </c>
      <c r="H284" s="6">
        <f t="shared" si="13"/>
        <v>14090000</v>
      </c>
    </row>
    <row r="285" spans="1:8" ht="21.75" customHeight="1" x14ac:dyDescent="0.3">
      <c r="A285" s="60"/>
      <c r="B285" s="61"/>
      <c r="C285" s="61"/>
      <c r="D285" s="19" t="s">
        <v>167</v>
      </c>
      <c r="E285" s="6">
        <v>0</v>
      </c>
      <c r="F285" s="6">
        <v>0</v>
      </c>
      <c r="G285" s="6">
        <v>0</v>
      </c>
      <c r="H285" s="6">
        <f t="shared" si="13"/>
        <v>0</v>
      </c>
    </row>
    <row r="286" spans="1:8" ht="21.75" customHeight="1" x14ac:dyDescent="0.3">
      <c r="A286" s="60"/>
      <c r="B286" s="59" t="s">
        <v>126</v>
      </c>
      <c r="C286" s="59" t="s">
        <v>126</v>
      </c>
      <c r="D286" s="19" t="s">
        <v>162</v>
      </c>
      <c r="E286" s="6">
        <v>0</v>
      </c>
      <c r="F286" s="6">
        <v>0</v>
      </c>
      <c r="G286" s="6">
        <v>23710000</v>
      </c>
      <c r="H286" s="6">
        <f t="shared" si="13"/>
        <v>23710000</v>
      </c>
    </row>
    <row r="287" spans="1:8" ht="21.75" customHeight="1" x14ac:dyDescent="0.3">
      <c r="A287" s="60"/>
      <c r="B287" s="60"/>
      <c r="C287" s="60"/>
      <c r="D287" s="19" t="s">
        <v>164</v>
      </c>
      <c r="E287" s="6">
        <v>0</v>
      </c>
      <c r="F287" s="6">
        <v>0</v>
      </c>
      <c r="G287" s="6">
        <v>23710000</v>
      </c>
      <c r="H287" s="6">
        <f t="shared" si="13"/>
        <v>23710000</v>
      </c>
    </row>
    <row r="288" spans="1:8" ht="21.75" customHeight="1" x14ac:dyDescent="0.3">
      <c r="A288" s="60"/>
      <c r="B288" s="60"/>
      <c r="C288" s="61"/>
      <c r="D288" s="19" t="s">
        <v>167</v>
      </c>
      <c r="E288" s="6">
        <v>0</v>
      </c>
      <c r="F288" s="6">
        <v>0</v>
      </c>
      <c r="G288" s="6">
        <v>0</v>
      </c>
      <c r="H288" s="6">
        <f t="shared" si="13"/>
        <v>0</v>
      </c>
    </row>
    <row r="289" spans="1:8" ht="21.75" customHeight="1" x14ac:dyDescent="0.3">
      <c r="A289" s="60"/>
      <c r="B289" s="60"/>
      <c r="C289" s="59" t="s">
        <v>165</v>
      </c>
      <c r="D289" s="19" t="s">
        <v>162</v>
      </c>
      <c r="E289" s="6">
        <v>0</v>
      </c>
      <c r="F289" s="6">
        <v>0</v>
      </c>
      <c r="G289" s="6">
        <v>23710000</v>
      </c>
      <c r="H289" s="6">
        <f t="shared" si="13"/>
        <v>23710000</v>
      </c>
    </row>
    <row r="290" spans="1:8" ht="21.75" customHeight="1" x14ac:dyDescent="0.3">
      <c r="A290" s="60"/>
      <c r="B290" s="60"/>
      <c r="C290" s="60"/>
      <c r="D290" s="19" t="s">
        <v>164</v>
      </c>
      <c r="E290" s="6">
        <v>0</v>
      </c>
      <c r="F290" s="6">
        <v>0</v>
      </c>
      <c r="G290" s="6">
        <v>23710000</v>
      </c>
      <c r="H290" s="6">
        <f t="shared" si="13"/>
        <v>23710000</v>
      </c>
    </row>
    <row r="291" spans="1:8" ht="21.75" customHeight="1" x14ac:dyDescent="0.3">
      <c r="A291" s="60"/>
      <c r="B291" s="61"/>
      <c r="C291" s="61"/>
      <c r="D291" s="19" t="s">
        <v>167</v>
      </c>
      <c r="E291" s="6">
        <v>0</v>
      </c>
      <c r="F291" s="6">
        <v>0</v>
      </c>
      <c r="G291" s="6">
        <v>0</v>
      </c>
      <c r="H291" s="6">
        <f t="shared" si="13"/>
        <v>0</v>
      </c>
    </row>
    <row r="292" spans="1:8" ht="21.75" customHeight="1" x14ac:dyDescent="0.3">
      <c r="A292" s="60"/>
      <c r="B292" s="59" t="s">
        <v>127</v>
      </c>
      <c r="C292" s="59" t="s">
        <v>127</v>
      </c>
      <c r="D292" s="19" t="s">
        <v>162</v>
      </c>
      <c r="E292" s="6">
        <v>0</v>
      </c>
      <c r="F292" s="6">
        <v>0</v>
      </c>
      <c r="G292" s="6">
        <v>27976000</v>
      </c>
      <c r="H292" s="6">
        <f t="shared" si="13"/>
        <v>27976000</v>
      </c>
    </row>
    <row r="293" spans="1:8" ht="21.75" customHeight="1" x14ac:dyDescent="0.3">
      <c r="A293" s="60"/>
      <c r="B293" s="60"/>
      <c r="C293" s="60"/>
      <c r="D293" s="19" t="s">
        <v>164</v>
      </c>
      <c r="E293" s="6">
        <v>0</v>
      </c>
      <c r="F293" s="6">
        <v>0</v>
      </c>
      <c r="G293" s="6">
        <v>27976000</v>
      </c>
      <c r="H293" s="6">
        <f t="shared" si="13"/>
        <v>27976000</v>
      </c>
    </row>
    <row r="294" spans="1:8" ht="21.75" customHeight="1" x14ac:dyDescent="0.3">
      <c r="A294" s="60"/>
      <c r="B294" s="60"/>
      <c r="C294" s="61"/>
      <c r="D294" s="19" t="s">
        <v>167</v>
      </c>
      <c r="E294" s="6">
        <v>0</v>
      </c>
      <c r="F294" s="6">
        <v>0</v>
      </c>
      <c r="G294" s="6">
        <v>0</v>
      </c>
      <c r="H294" s="6">
        <f t="shared" si="13"/>
        <v>0</v>
      </c>
    </row>
    <row r="295" spans="1:8" ht="21.75" customHeight="1" x14ac:dyDescent="0.3">
      <c r="A295" s="60"/>
      <c r="B295" s="60"/>
      <c r="C295" s="59" t="s">
        <v>165</v>
      </c>
      <c r="D295" s="19" t="s">
        <v>162</v>
      </c>
      <c r="E295" s="6">
        <v>0</v>
      </c>
      <c r="F295" s="6">
        <v>0</v>
      </c>
      <c r="G295" s="6">
        <v>27976000</v>
      </c>
      <c r="H295" s="6">
        <f t="shared" si="13"/>
        <v>27976000</v>
      </c>
    </row>
    <row r="296" spans="1:8" ht="21.75" customHeight="1" x14ac:dyDescent="0.3">
      <c r="A296" s="60"/>
      <c r="B296" s="60"/>
      <c r="C296" s="60"/>
      <c r="D296" s="19" t="s">
        <v>164</v>
      </c>
      <c r="E296" s="6">
        <v>0</v>
      </c>
      <c r="F296" s="6">
        <v>0</v>
      </c>
      <c r="G296" s="6">
        <v>27976000</v>
      </c>
      <c r="H296" s="6">
        <f t="shared" si="13"/>
        <v>27976000</v>
      </c>
    </row>
    <row r="297" spans="1:8" ht="21.75" customHeight="1" x14ac:dyDescent="0.3">
      <c r="A297" s="60"/>
      <c r="B297" s="61"/>
      <c r="C297" s="61"/>
      <c r="D297" s="19" t="s">
        <v>167</v>
      </c>
      <c r="E297" s="6">
        <v>0</v>
      </c>
      <c r="F297" s="6">
        <v>0</v>
      </c>
      <c r="G297" s="6">
        <v>0</v>
      </c>
      <c r="H297" s="6">
        <f t="shared" si="13"/>
        <v>0</v>
      </c>
    </row>
    <row r="298" spans="1:8" ht="21.75" customHeight="1" x14ac:dyDescent="0.3">
      <c r="A298" s="60"/>
      <c r="B298" s="59" t="s">
        <v>44</v>
      </c>
      <c r="C298" s="59" t="s">
        <v>44</v>
      </c>
      <c r="D298" s="19" t="s">
        <v>162</v>
      </c>
      <c r="E298" s="6">
        <v>0</v>
      </c>
      <c r="F298" s="6">
        <v>0</v>
      </c>
      <c r="G298" s="6">
        <v>2250000</v>
      </c>
      <c r="H298" s="6">
        <f t="shared" si="13"/>
        <v>2250000</v>
      </c>
    </row>
    <row r="299" spans="1:8" ht="21.75" customHeight="1" x14ac:dyDescent="0.3">
      <c r="A299" s="60"/>
      <c r="B299" s="60"/>
      <c r="C299" s="60"/>
      <c r="D299" s="19" t="s">
        <v>164</v>
      </c>
      <c r="E299" s="6">
        <v>0</v>
      </c>
      <c r="F299" s="6">
        <v>0</v>
      </c>
      <c r="G299" s="6">
        <v>2250000</v>
      </c>
      <c r="H299" s="6">
        <f t="shared" si="13"/>
        <v>2250000</v>
      </c>
    </row>
    <row r="300" spans="1:8" ht="21.75" customHeight="1" x14ac:dyDescent="0.3">
      <c r="A300" s="60"/>
      <c r="B300" s="60"/>
      <c r="C300" s="61"/>
      <c r="D300" s="19" t="s">
        <v>167</v>
      </c>
      <c r="E300" s="6">
        <v>0</v>
      </c>
      <c r="F300" s="6">
        <v>0</v>
      </c>
      <c r="G300" s="6">
        <v>0</v>
      </c>
      <c r="H300" s="6">
        <f t="shared" si="13"/>
        <v>0</v>
      </c>
    </row>
    <row r="301" spans="1:8" ht="21.75" customHeight="1" x14ac:dyDescent="0.3">
      <c r="A301" s="60"/>
      <c r="B301" s="60"/>
      <c r="C301" s="59" t="s">
        <v>165</v>
      </c>
      <c r="D301" s="19" t="s">
        <v>162</v>
      </c>
      <c r="E301" s="6">
        <v>0</v>
      </c>
      <c r="F301" s="6">
        <v>0</v>
      </c>
      <c r="G301" s="6">
        <v>2250000</v>
      </c>
      <c r="H301" s="6">
        <f t="shared" si="13"/>
        <v>2250000</v>
      </c>
    </row>
    <row r="302" spans="1:8" ht="21.75" customHeight="1" x14ac:dyDescent="0.3">
      <c r="A302" s="60"/>
      <c r="B302" s="60"/>
      <c r="C302" s="60"/>
      <c r="D302" s="19" t="s">
        <v>164</v>
      </c>
      <c r="E302" s="6">
        <v>0</v>
      </c>
      <c r="F302" s="6">
        <v>0</v>
      </c>
      <c r="G302" s="6">
        <v>2250000</v>
      </c>
      <c r="H302" s="6">
        <f t="shared" si="13"/>
        <v>2250000</v>
      </c>
    </row>
    <row r="303" spans="1:8" ht="21.75" customHeight="1" x14ac:dyDescent="0.3">
      <c r="A303" s="60"/>
      <c r="B303" s="61"/>
      <c r="C303" s="61"/>
      <c r="D303" s="19" t="s">
        <v>167</v>
      </c>
      <c r="E303" s="6">
        <v>0</v>
      </c>
      <c r="F303" s="6">
        <v>0</v>
      </c>
      <c r="G303" s="6">
        <v>0</v>
      </c>
      <c r="H303" s="6">
        <f t="shared" si="13"/>
        <v>0</v>
      </c>
    </row>
    <row r="304" spans="1:8" ht="21.75" customHeight="1" x14ac:dyDescent="0.3">
      <c r="A304" s="60"/>
      <c r="B304" s="59" t="s">
        <v>128</v>
      </c>
      <c r="C304" s="59" t="s">
        <v>128</v>
      </c>
      <c r="D304" s="19" t="s">
        <v>162</v>
      </c>
      <c r="E304" s="6">
        <v>0</v>
      </c>
      <c r="F304" s="6">
        <v>0</v>
      </c>
      <c r="G304" s="6">
        <v>5000000</v>
      </c>
      <c r="H304" s="6">
        <f t="shared" si="13"/>
        <v>5000000</v>
      </c>
    </row>
    <row r="305" spans="1:8" ht="21.75" customHeight="1" x14ac:dyDescent="0.3">
      <c r="A305" s="60"/>
      <c r="B305" s="60"/>
      <c r="C305" s="60"/>
      <c r="D305" s="19" t="s">
        <v>164</v>
      </c>
      <c r="E305" s="6">
        <v>0</v>
      </c>
      <c r="F305" s="6">
        <v>0</v>
      </c>
      <c r="G305" s="6">
        <v>5000000</v>
      </c>
      <c r="H305" s="6">
        <f t="shared" si="13"/>
        <v>5000000</v>
      </c>
    </row>
    <row r="306" spans="1:8" ht="21.75" customHeight="1" x14ac:dyDescent="0.3">
      <c r="A306" s="60"/>
      <c r="B306" s="60"/>
      <c r="C306" s="61"/>
      <c r="D306" s="19" t="s">
        <v>167</v>
      </c>
      <c r="E306" s="6">
        <v>0</v>
      </c>
      <c r="F306" s="6">
        <v>0</v>
      </c>
      <c r="G306" s="6">
        <v>0</v>
      </c>
      <c r="H306" s="6">
        <f t="shared" si="13"/>
        <v>0</v>
      </c>
    </row>
    <row r="307" spans="1:8" ht="21.75" customHeight="1" x14ac:dyDescent="0.3">
      <c r="A307" s="60"/>
      <c r="B307" s="60"/>
      <c r="C307" s="59" t="s">
        <v>165</v>
      </c>
      <c r="D307" s="19" t="s">
        <v>162</v>
      </c>
      <c r="E307" s="6">
        <v>0</v>
      </c>
      <c r="F307" s="6">
        <v>0</v>
      </c>
      <c r="G307" s="6">
        <v>5000000</v>
      </c>
      <c r="H307" s="6">
        <f t="shared" si="13"/>
        <v>5000000</v>
      </c>
    </row>
    <row r="308" spans="1:8" ht="21.75" customHeight="1" x14ac:dyDescent="0.3">
      <c r="A308" s="60"/>
      <c r="B308" s="60"/>
      <c r="C308" s="60"/>
      <c r="D308" s="19" t="s">
        <v>164</v>
      </c>
      <c r="E308" s="6">
        <v>0</v>
      </c>
      <c r="F308" s="6">
        <v>0</v>
      </c>
      <c r="G308" s="6">
        <v>5000000</v>
      </c>
      <c r="H308" s="6">
        <f t="shared" si="13"/>
        <v>5000000</v>
      </c>
    </row>
    <row r="309" spans="1:8" ht="21.75" customHeight="1" x14ac:dyDescent="0.3">
      <c r="A309" s="60"/>
      <c r="B309" s="61"/>
      <c r="C309" s="61"/>
      <c r="D309" s="19" t="s">
        <v>167</v>
      </c>
      <c r="E309" s="6">
        <v>0</v>
      </c>
      <c r="F309" s="6">
        <v>0</v>
      </c>
      <c r="G309" s="6">
        <v>0</v>
      </c>
      <c r="H309" s="6">
        <f t="shared" si="13"/>
        <v>0</v>
      </c>
    </row>
    <row r="310" spans="1:8" ht="21.75" customHeight="1" x14ac:dyDescent="0.3">
      <c r="A310" s="60"/>
      <c r="B310" s="59" t="s">
        <v>50</v>
      </c>
      <c r="C310" s="59" t="s">
        <v>50</v>
      </c>
      <c r="D310" s="19" t="s">
        <v>162</v>
      </c>
      <c r="E310" s="6">
        <v>0</v>
      </c>
      <c r="F310" s="6">
        <v>0</v>
      </c>
      <c r="G310" s="6">
        <v>1339000</v>
      </c>
      <c r="H310" s="6">
        <f t="shared" si="13"/>
        <v>1339000</v>
      </c>
    </row>
    <row r="311" spans="1:8" ht="21.75" customHeight="1" x14ac:dyDescent="0.3">
      <c r="A311" s="60"/>
      <c r="B311" s="60"/>
      <c r="C311" s="60"/>
      <c r="D311" s="19" t="s">
        <v>164</v>
      </c>
      <c r="E311" s="6">
        <v>0</v>
      </c>
      <c r="F311" s="6">
        <v>0</v>
      </c>
      <c r="G311" s="6">
        <v>0</v>
      </c>
      <c r="H311" s="6">
        <f t="shared" si="13"/>
        <v>0</v>
      </c>
    </row>
    <row r="312" spans="1:8" ht="21.75" customHeight="1" x14ac:dyDescent="0.3">
      <c r="A312" s="60"/>
      <c r="B312" s="60"/>
      <c r="C312" s="61"/>
      <c r="D312" s="19" t="s">
        <v>167</v>
      </c>
      <c r="E312" s="6">
        <v>0</v>
      </c>
      <c r="F312" s="6">
        <v>0</v>
      </c>
      <c r="G312" s="6">
        <v>1339000</v>
      </c>
      <c r="H312" s="6">
        <f t="shared" si="13"/>
        <v>1339000</v>
      </c>
    </row>
    <row r="313" spans="1:8" ht="21.75" customHeight="1" x14ac:dyDescent="0.3">
      <c r="A313" s="60"/>
      <c r="B313" s="60"/>
      <c r="C313" s="59" t="s">
        <v>165</v>
      </c>
      <c r="D313" s="19" t="s">
        <v>162</v>
      </c>
      <c r="E313" s="6">
        <v>0</v>
      </c>
      <c r="F313" s="6">
        <v>0</v>
      </c>
      <c r="G313" s="6">
        <v>1339000</v>
      </c>
      <c r="H313" s="6">
        <f t="shared" si="13"/>
        <v>1339000</v>
      </c>
    </row>
    <row r="314" spans="1:8" ht="21.75" customHeight="1" x14ac:dyDescent="0.3">
      <c r="A314" s="60"/>
      <c r="B314" s="60"/>
      <c r="C314" s="60"/>
      <c r="D314" s="19" t="s">
        <v>164</v>
      </c>
      <c r="E314" s="6">
        <v>0</v>
      </c>
      <c r="F314" s="6">
        <v>0</v>
      </c>
      <c r="G314" s="6">
        <v>0</v>
      </c>
      <c r="H314" s="6">
        <f t="shared" si="13"/>
        <v>0</v>
      </c>
    </row>
    <row r="315" spans="1:8" ht="21.75" customHeight="1" x14ac:dyDescent="0.3">
      <c r="A315" s="60"/>
      <c r="B315" s="61"/>
      <c r="C315" s="61"/>
      <c r="D315" s="19" t="s">
        <v>167</v>
      </c>
      <c r="E315" s="6">
        <v>0</v>
      </c>
      <c r="F315" s="6">
        <v>0</v>
      </c>
      <c r="G315" s="6">
        <v>1339000</v>
      </c>
      <c r="H315" s="6">
        <f t="shared" si="13"/>
        <v>1339000</v>
      </c>
    </row>
    <row r="316" spans="1:8" ht="21.75" customHeight="1" x14ac:dyDescent="0.3">
      <c r="A316" s="60"/>
      <c r="B316" s="59" t="s">
        <v>175</v>
      </c>
      <c r="C316" s="59" t="s">
        <v>175</v>
      </c>
      <c r="D316" s="19" t="s">
        <v>149</v>
      </c>
      <c r="E316" s="6">
        <v>0</v>
      </c>
      <c r="F316" s="6">
        <v>632000</v>
      </c>
      <c r="G316" s="6">
        <v>0</v>
      </c>
      <c r="H316" s="6">
        <f>SUM(E316:G316)</f>
        <v>632000</v>
      </c>
    </row>
    <row r="317" spans="1:8" ht="21.75" customHeight="1" x14ac:dyDescent="0.3">
      <c r="A317" s="60"/>
      <c r="B317" s="60"/>
      <c r="C317" s="60"/>
      <c r="D317" s="19" t="s">
        <v>150</v>
      </c>
      <c r="E317" s="6">
        <v>0</v>
      </c>
      <c r="F317" s="6">
        <v>624000</v>
      </c>
      <c r="G317" s="6">
        <v>0</v>
      </c>
      <c r="H317" s="6">
        <f t="shared" ref="H317:H321" si="14">SUM(E317:G317)</f>
        <v>624000</v>
      </c>
    </row>
    <row r="318" spans="1:8" ht="21.75" customHeight="1" x14ac:dyDescent="0.3">
      <c r="A318" s="60"/>
      <c r="B318" s="60"/>
      <c r="C318" s="61"/>
      <c r="D318" s="19" t="s">
        <v>151</v>
      </c>
      <c r="E318" s="6">
        <v>0</v>
      </c>
      <c r="F318" s="6">
        <f>SUM(F316-F317)</f>
        <v>8000</v>
      </c>
      <c r="G318" s="6">
        <v>0</v>
      </c>
      <c r="H318" s="6">
        <f t="shared" si="14"/>
        <v>8000</v>
      </c>
    </row>
    <row r="319" spans="1:8" ht="21.75" customHeight="1" x14ac:dyDescent="0.3">
      <c r="A319" s="60"/>
      <c r="B319" s="60"/>
      <c r="C319" s="59" t="s">
        <v>173</v>
      </c>
      <c r="D319" s="19" t="s">
        <v>149</v>
      </c>
      <c r="E319" s="6">
        <v>0</v>
      </c>
      <c r="F319" s="6">
        <v>632000</v>
      </c>
      <c r="G319" s="6">
        <v>0</v>
      </c>
      <c r="H319" s="6">
        <f>SUM(E319:G319)</f>
        <v>632000</v>
      </c>
    </row>
    <row r="320" spans="1:8" ht="21.75" customHeight="1" x14ac:dyDescent="0.3">
      <c r="A320" s="60"/>
      <c r="B320" s="60"/>
      <c r="C320" s="60"/>
      <c r="D320" s="19" t="s">
        <v>150</v>
      </c>
      <c r="E320" s="6">
        <v>0</v>
      </c>
      <c r="F320" s="6">
        <v>624000</v>
      </c>
      <c r="G320" s="6">
        <v>0</v>
      </c>
      <c r="H320" s="6">
        <f t="shared" si="14"/>
        <v>624000</v>
      </c>
    </row>
    <row r="321" spans="1:8" ht="21.75" customHeight="1" x14ac:dyDescent="0.3">
      <c r="A321" s="60"/>
      <c r="B321" s="61"/>
      <c r="C321" s="61"/>
      <c r="D321" s="19" t="s">
        <v>151</v>
      </c>
      <c r="E321" s="6">
        <v>0</v>
      </c>
      <c r="F321" s="6">
        <f>SUM(F319-F320)</f>
        <v>8000</v>
      </c>
      <c r="G321" s="6">
        <v>0</v>
      </c>
      <c r="H321" s="6">
        <f t="shared" si="14"/>
        <v>8000</v>
      </c>
    </row>
    <row r="322" spans="1:8" ht="21.75" customHeight="1" x14ac:dyDescent="0.3">
      <c r="A322" s="60"/>
      <c r="B322" s="62" t="s">
        <v>170</v>
      </c>
      <c r="C322" s="59" t="s">
        <v>129</v>
      </c>
      <c r="D322" s="19" t="s">
        <v>162</v>
      </c>
      <c r="E322" s="6">
        <v>213118000</v>
      </c>
      <c r="F322" s="6">
        <v>0</v>
      </c>
      <c r="G322" s="6">
        <v>0</v>
      </c>
      <c r="H322" s="6">
        <f t="shared" si="13"/>
        <v>213118000</v>
      </c>
    </row>
    <row r="323" spans="1:8" ht="21.75" customHeight="1" x14ac:dyDescent="0.3">
      <c r="A323" s="60"/>
      <c r="B323" s="60"/>
      <c r="C323" s="60"/>
      <c r="D323" s="19" t="s">
        <v>164</v>
      </c>
      <c r="E323" s="6">
        <v>168834290</v>
      </c>
      <c r="F323" s="6">
        <v>0</v>
      </c>
      <c r="G323" s="6">
        <v>0</v>
      </c>
      <c r="H323" s="6">
        <f t="shared" si="13"/>
        <v>168834290</v>
      </c>
    </row>
    <row r="324" spans="1:8" ht="21.75" customHeight="1" x14ac:dyDescent="0.3">
      <c r="A324" s="60"/>
      <c r="B324" s="60"/>
      <c r="C324" s="61"/>
      <c r="D324" s="19" t="s">
        <v>167</v>
      </c>
      <c r="E324" s="6">
        <v>44283710</v>
      </c>
      <c r="F324" s="6">
        <v>0</v>
      </c>
      <c r="G324" s="6">
        <v>0</v>
      </c>
      <c r="H324" s="6">
        <f t="shared" si="13"/>
        <v>44283710</v>
      </c>
    </row>
    <row r="325" spans="1:8" ht="21.75" customHeight="1" x14ac:dyDescent="0.3">
      <c r="A325" s="60"/>
      <c r="B325" s="60"/>
      <c r="C325" s="59" t="s">
        <v>130</v>
      </c>
      <c r="D325" s="19" t="s">
        <v>162</v>
      </c>
      <c r="E325" s="6">
        <v>38910000</v>
      </c>
      <c r="F325" s="6">
        <v>0</v>
      </c>
      <c r="G325" s="6">
        <v>0</v>
      </c>
      <c r="H325" s="6">
        <f t="shared" si="13"/>
        <v>38910000</v>
      </c>
    </row>
    <row r="326" spans="1:8" ht="21.75" customHeight="1" x14ac:dyDescent="0.3">
      <c r="A326" s="60"/>
      <c r="B326" s="60"/>
      <c r="C326" s="60"/>
      <c r="D326" s="19" t="s">
        <v>164</v>
      </c>
      <c r="E326" s="6">
        <v>36796990</v>
      </c>
      <c r="F326" s="6">
        <v>0</v>
      </c>
      <c r="G326" s="6">
        <v>0</v>
      </c>
      <c r="H326" s="6">
        <f t="shared" si="13"/>
        <v>36796990</v>
      </c>
    </row>
    <row r="327" spans="1:8" ht="21.75" customHeight="1" x14ac:dyDescent="0.3">
      <c r="A327" s="60"/>
      <c r="B327" s="60"/>
      <c r="C327" s="61"/>
      <c r="D327" s="19" t="s">
        <v>167</v>
      </c>
      <c r="E327" s="6">
        <v>2113010</v>
      </c>
      <c r="F327" s="6">
        <v>0</v>
      </c>
      <c r="G327" s="6">
        <v>0</v>
      </c>
      <c r="H327" s="6">
        <f t="shared" si="13"/>
        <v>2113010</v>
      </c>
    </row>
    <row r="328" spans="1:8" ht="21.75" customHeight="1" x14ac:dyDescent="0.3">
      <c r="A328" s="60"/>
      <c r="B328" s="60"/>
      <c r="C328" s="59" t="s">
        <v>131</v>
      </c>
      <c r="D328" s="19" t="s">
        <v>162</v>
      </c>
      <c r="E328" s="6">
        <v>840000</v>
      </c>
      <c r="F328" s="6">
        <v>0</v>
      </c>
      <c r="G328" s="6">
        <v>0</v>
      </c>
      <c r="H328" s="6">
        <f t="shared" si="13"/>
        <v>840000</v>
      </c>
    </row>
    <row r="329" spans="1:8" ht="21.75" customHeight="1" x14ac:dyDescent="0.3">
      <c r="A329" s="60"/>
      <c r="B329" s="60"/>
      <c r="C329" s="60"/>
      <c r="D329" s="19" t="s">
        <v>164</v>
      </c>
      <c r="E329" s="6">
        <v>840000</v>
      </c>
      <c r="F329" s="6">
        <v>0</v>
      </c>
      <c r="G329" s="6">
        <v>0</v>
      </c>
      <c r="H329" s="6">
        <f t="shared" si="13"/>
        <v>840000</v>
      </c>
    </row>
    <row r="330" spans="1:8" ht="21.75" customHeight="1" x14ac:dyDescent="0.3">
      <c r="A330" s="60"/>
      <c r="B330" s="60"/>
      <c r="C330" s="61"/>
      <c r="D330" s="19" t="s">
        <v>167</v>
      </c>
      <c r="E330" s="6">
        <v>0</v>
      </c>
      <c r="F330" s="6">
        <v>0</v>
      </c>
      <c r="G330" s="6">
        <v>0</v>
      </c>
      <c r="H330" s="6">
        <f t="shared" si="13"/>
        <v>0</v>
      </c>
    </row>
    <row r="331" spans="1:8" ht="21.75" customHeight="1" x14ac:dyDescent="0.3">
      <c r="A331" s="60"/>
      <c r="B331" s="60"/>
      <c r="C331" s="59" t="s">
        <v>132</v>
      </c>
      <c r="D331" s="19" t="s">
        <v>162</v>
      </c>
      <c r="E331" s="6">
        <v>8460000</v>
      </c>
      <c r="F331" s="6">
        <v>0</v>
      </c>
      <c r="G331" s="6">
        <v>0</v>
      </c>
      <c r="H331" s="6">
        <f t="shared" ref="H331:H363" si="15">SUM(E331:G331)</f>
        <v>8460000</v>
      </c>
    </row>
    <row r="332" spans="1:8" ht="21.75" customHeight="1" x14ac:dyDescent="0.3">
      <c r="A332" s="60"/>
      <c r="B332" s="60"/>
      <c r="C332" s="60"/>
      <c r="D332" s="19" t="s">
        <v>164</v>
      </c>
      <c r="E332" s="6">
        <v>7340000</v>
      </c>
      <c r="F332" s="6">
        <v>0</v>
      </c>
      <c r="G332" s="6">
        <v>0</v>
      </c>
      <c r="H332" s="6">
        <f t="shared" si="15"/>
        <v>7340000</v>
      </c>
    </row>
    <row r="333" spans="1:8" ht="21.75" customHeight="1" x14ac:dyDescent="0.3">
      <c r="A333" s="60"/>
      <c r="B333" s="60"/>
      <c r="C333" s="61"/>
      <c r="D333" s="19" t="s">
        <v>167</v>
      </c>
      <c r="E333" s="6">
        <v>1120000</v>
      </c>
      <c r="F333" s="6">
        <v>0</v>
      </c>
      <c r="G333" s="6">
        <v>0</v>
      </c>
      <c r="H333" s="6">
        <f t="shared" si="15"/>
        <v>1120000</v>
      </c>
    </row>
    <row r="334" spans="1:8" ht="21.75" customHeight="1" x14ac:dyDescent="0.3">
      <c r="A334" s="60"/>
      <c r="B334" s="60"/>
      <c r="C334" s="59" t="s">
        <v>133</v>
      </c>
      <c r="D334" s="19" t="s">
        <v>162</v>
      </c>
      <c r="E334" s="6">
        <v>2400000</v>
      </c>
      <c r="F334" s="6">
        <v>0</v>
      </c>
      <c r="G334" s="6">
        <v>0</v>
      </c>
      <c r="H334" s="6">
        <f t="shared" si="15"/>
        <v>2400000</v>
      </c>
    </row>
    <row r="335" spans="1:8" ht="21.75" customHeight="1" x14ac:dyDescent="0.3">
      <c r="A335" s="60"/>
      <c r="B335" s="60"/>
      <c r="C335" s="60"/>
      <c r="D335" s="19" t="s">
        <v>164</v>
      </c>
      <c r="E335" s="6">
        <v>2400000</v>
      </c>
      <c r="F335" s="6">
        <v>0</v>
      </c>
      <c r="G335" s="6">
        <v>0</v>
      </c>
      <c r="H335" s="6">
        <f t="shared" si="15"/>
        <v>2400000</v>
      </c>
    </row>
    <row r="336" spans="1:8" ht="21.75" customHeight="1" x14ac:dyDescent="0.3">
      <c r="A336" s="60"/>
      <c r="B336" s="60"/>
      <c r="C336" s="61"/>
      <c r="D336" s="19" t="s">
        <v>167</v>
      </c>
      <c r="E336" s="6">
        <v>0</v>
      </c>
      <c r="F336" s="6">
        <v>0</v>
      </c>
      <c r="G336" s="6">
        <v>0</v>
      </c>
      <c r="H336" s="6">
        <f t="shared" si="15"/>
        <v>0</v>
      </c>
    </row>
    <row r="337" spans="1:8" ht="21.75" customHeight="1" x14ac:dyDescent="0.3">
      <c r="A337" s="60"/>
      <c r="B337" s="60"/>
      <c r="C337" s="59" t="s">
        <v>165</v>
      </c>
      <c r="D337" s="19" t="s">
        <v>162</v>
      </c>
      <c r="E337" s="6">
        <f>SUM(E322+E325+E328+E331+E334)</f>
        <v>263728000</v>
      </c>
      <c r="F337" s="6">
        <v>0</v>
      </c>
      <c r="G337" s="6">
        <v>0</v>
      </c>
      <c r="H337" s="6">
        <f t="shared" si="15"/>
        <v>263728000</v>
      </c>
    </row>
    <row r="338" spans="1:8" ht="21.75" customHeight="1" x14ac:dyDescent="0.3">
      <c r="A338" s="60"/>
      <c r="B338" s="60"/>
      <c r="C338" s="60"/>
      <c r="D338" s="19" t="s">
        <v>164</v>
      </c>
      <c r="E338" s="6">
        <f>SUM(E323+E326+E329+E332+E335)</f>
        <v>216211280</v>
      </c>
      <c r="F338" s="6">
        <v>0</v>
      </c>
      <c r="G338" s="6">
        <v>0</v>
      </c>
      <c r="H338" s="6">
        <f t="shared" si="15"/>
        <v>216211280</v>
      </c>
    </row>
    <row r="339" spans="1:8" ht="21.75" customHeight="1" x14ac:dyDescent="0.3">
      <c r="A339" s="60"/>
      <c r="B339" s="61"/>
      <c r="C339" s="61"/>
      <c r="D339" s="19" t="s">
        <v>167</v>
      </c>
      <c r="E339" s="6">
        <f>SUM(E337-E338)</f>
        <v>47516720</v>
      </c>
      <c r="F339" s="6">
        <v>0</v>
      </c>
      <c r="G339" s="6">
        <v>0</v>
      </c>
      <c r="H339" s="6">
        <f t="shared" si="15"/>
        <v>47516720</v>
      </c>
    </row>
    <row r="340" spans="1:8" ht="21.75" customHeight="1" x14ac:dyDescent="0.3">
      <c r="A340" s="60"/>
      <c r="B340" s="59" t="s">
        <v>49</v>
      </c>
      <c r="C340" s="59" t="s">
        <v>12</v>
      </c>
      <c r="D340" s="19" t="s">
        <v>162</v>
      </c>
      <c r="E340" s="6">
        <v>19800000</v>
      </c>
      <c r="F340" s="6">
        <v>0</v>
      </c>
      <c r="G340" s="6">
        <v>0</v>
      </c>
      <c r="H340" s="6">
        <f t="shared" si="15"/>
        <v>19800000</v>
      </c>
    </row>
    <row r="341" spans="1:8" ht="21.75" customHeight="1" x14ac:dyDescent="0.3">
      <c r="A341" s="60"/>
      <c r="B341" s="60"/>
      <c r="C341" s="60"/>
      <c r="D341" s="19" t="s">
        <v>164</v>
      </c>
      <c r="E341" s="6">
        <v>19792300</v>
      </c>
      <c r="F341" s="6">
        <v>0</v>
      </c>
      <c r="G341" s="6">
        <v>0</v>
      </c>
      <c r="H341" s="6">
        <f t="shared" si="15"/>
        <v>19792300</v>
      </c>
    </row>
    <row r="342" spans="1:8" ht="21.75" customHeight="1" x14ac:dyDescent="0.3">
      <c r="A342" s="60"/>
      <c r="B342" s="60"/>
      <c r="C342" s="61"/>
      <c r="D342" s="19" t="s">
        <v>167</v>
      </c>
      <c r="E342" s="6">
        <v>7700</v>
      </c>
      <c r="F342" s="6">
        <v>0</v>
      </c>
      <c r="G342" s="6">
        <v>0</v>
      </c>
      <c r="H342" s="6">
        <f t="shared" si="15"/>
        <v>7700</v>
      </c>
    </row>
    <row r="343" spans="1:8" ht="21.75" customHeight="1" x14ac:dyDescent="0.3">
      <c r="A343" s="60"/>
      <c r="B343" s="60"/>
      <c r="C343" s="59" t="s">
        <v>134</v>
      </c>
      <c r="D343" s="19" t="s">
        <v>162</v>
      </c>
      <c r="E343" s="6">
        <v>2080000</v>
      </c>
      <c r="F343" s="6">
        <v>0</v>
      </c>
      <c r="G343" s="6">
        <v>0</v>
      </c>
      <c r="H343" s="6">
        <f t="shared" si="15"/>
        <v>2080000</v>
      </c>
    </row>
    <row r="344" spans="1:8" ht="21.75" customHeight="1" x14ac:dyDescent="0.3">
      <c r="A344" s="60"/>
      <c r="B344" s="60"/>
      <c r="C344" s="60"/>
      <c r="D344" s="19" t="s">
        <v>164</v>
      </c>
      <c r="E344" s="6">
        <v>1997140</v>
      </c>
      <c r="F344" s="6">
        <v>0</v>
      </c>
      <c r="G344" s="6">
        <v>0</v>
      </c>
      <c r="H344" s="6">
        <f t="shared" si="15"/>
        <v>1997140</v>
      </c>
    </row>
    <row r="345" spans="1:8" ht="21.75" customHeight="1" x14ac:dyDescent="0.3">
      <c r="A345" s="60"/>
      <c r="B345" s="60"/>
      <c r="C345" s="61"/>
      <c r="D345" s="19" t="s">
        <v>167</v>
      </c>
      <c r="E345" s="6">
        <v>82860</v>
      </c>
      <c r="F345" s="6">
        <v>0</v>
      </c>
      <c r="G345" s="6">
        <v>0</v>
      </c>
      <c r="H345" s="6">
        <f t="shared" si="15"/>
        <v>82860</v>
      </c>
    </row>
    <row r="346" spans="1:8" ht="21.75" customHeight="1" x14ac:dyDescent="0.3">
      <c r="A346" s="60"/>
      <c r="B346" s="60"/>
      <c r="C346" s="59" t="s">
        <v>75</v>
      </c>
      <c r="D346" s="19" t="s">
        <v>162</v>
      </c>
      <c r="E346" s="6">
        <v>1800000</v>
      </c>
      <c r="F346" s="6">
        <v>0</v>
      </c>
      <c r="G346" s="6">
        <v>0</v>
      </c>
      <c r="H346" s="6">
        <f t="shared" si="15"/>
        <v>1800000</v>
      </c>
    </row>
    <row r="347" spans="1:8" ht="21.75" customHeight="1" x14ac:dyDescent="0.3">
      <c r="A347" s="60"/>
      <c r="B347" s="60"/>
      <c r="C347" s="60"/>
      <c r="D347" s="19" t="s">
        <v>164</v>
      </c>
      <c r="E347" s="6">
        <v>1685970</v>
      </c>
      <c r="F347" s="6">
        <v>0</v>
      </c>
      <c r="G347" s="6">
        <v>0</v>
      </c>
      <c r="H347" s="6">
        <f t="shared" si="15"/>
        <v>1685970</v>
      </c>
    </row>
    <row r="348" spans="1:8" ht="21.75" customHeight="1" x14ac:dyDescent="0.3">
      <c r="A348" s="60"/>
      <c r="B348" s="60"/>
      <c r="C348" s="61"/>
      <c r="D348" s="19" t="s">
        <v>167</v>
      </c>
      <c r="E348" s="6">
        <v>114030</v>
      </c>
      <c r="F348" s="6">
        <v>0</v>
      </c>
      <c r="G348" s="6">
        <v>0</v>
      </c>
      <c r="H348" s="6">
        <f t="shared" si="15"/>
        <v>114030</v>
      </c>
    </row>
    <row r="349" spans="1:8" ht="21.75" customHeight="1" x14ac:dyDescent="0.3">
      <c r="A349" s="60"/>
      <c r="B349" s="60"/>
      <c r="C349" s="59" t="s">
        <v>135</v>
      </c>
      <c r="D349" s="19" t="s">
        <v>162</v>
      </c>
      <c r="E349" s="6">
        <v>440000</v>
      </c>
      <c r="F349" s="6">
        <v>0</v>
      </c>
      <c r="G349" s="6">
        <v>0</v>
      </c>
      <c r="H349" s="6">
        <f t="shared" si="15"/>
        <v>440000</v>
      </c>
    </row>
    <row r="350" spans="1:8" ht="21.75" customHeight="1" x14ac:dyDescent="0.3">
      <c r="A350" s="60"/>
      <c r="B350" s="60"/>
      <c r="C350" s="60"/>
      <c r="D350" s="19" t="s">
        <v>164</v>
      </c>
      <c r="E350" s="6">
        <v>440000</v>
      </c>
      <c r="F350" s="6">
        <v>0</v>
      </c>
      <c r="G350" s="6">
        <v>0</v>
      </c>
      <c r="H350" s="6">
        <f t="shared" si="15"/>
        <v>440000</v>
      </c>
    </row>
    <row r="351" spans="1:8" ht="21.75" customHeight="1" x14ac:dyDescent="0.3">
      <c r="A351" s="60"/>
      <c r="B351" s="60"/>
      <c r="C351" s="61"/>
      <c r="D351" s="19" t="s">
        <v>167</v>
      </c>
      <c r="E351" s="6">
        <v>0</v>
      </c>
      <c r="F351" s="6">
        <v>0</v>
      </c>
      <c r="G351" s="6">
        <v>0</v>
      </c>
      <c r="H351" s="6">
        <f t="shared" si="15"/>
        <v>0</v>
      </c>
    </row>
    <row r="352" spans="1:8" ht="21.75" customHeight="1" x14ac:dyDescent="0.3">
      <c r="A352" s="60"/>
      <c r="B352" s="60"/>
      <c r="C352" s="59" t="s">
        <v>136</v>
      </c>
      <c r="D352" s="19" t="s">
        <v>162</v>
      </c>
      <c r="E352" s="6">
        <v>500000</v>
      </c>
      <c r="F352" s="6">
        <v>0</v>
      </c>
      <c r="G352" s="6">
        <v>0</v>
      </c>
      <c r="H352" s="6">
        <f t="shared" si="15"/>
        <v>500000</v>
      </c>
    </row>
    <row r="353" spans="1:14" ht="21.75" customHeight="1" x14ac:dyDescent="0.3">
      <c r="A353" s="60"/>
      <c r="B353" s="60"/>
      <c r="C353" s="60"/>
      <c r="D353" s="19" t="s">
        <v>164</v>
      </c>
      <c r="E353" s="6">
        <v>500000</v>
      </c>
      <c r="F353" s="6">
        <v>0</v>
      </c>
      <c r="G353" s="6">
        <v>0</v>
      </c>
      <c r="H353" s="6">
        <f t="shared" si="15"/>
        <v>500000</v>
      </c>
    </row>
    <row r="354" spans="1:14" ht="21.75" customHeight="1" x14ac:dyDescent="0.3">
      <c r="A354" s="60"/>
      <c r="B354" s="60"/>
      <c r="C354" s="61"/>
      <c r="D354" s="19" t="s">
        <v>167</v>
      </c>
      <c r="E354" s="6">
        <v>0</v>
      </c>
      <c r="F354" s="6">
        <v>0</v>
      </c>
      <c r="G354" s="6">
        <v>0</v>
      </c>
      <c r="H354" s="6">
        <f t="shared" si="15"/>
        <v>0</v>
      </c>
    </row>
    <row r="355" spans="1:14" ht="21.75" customHeight="1" x14ac:dyDescent="0.3">
      <c r="A355" s="60"/>
      <c r="B355" s="60"/>
      <c r="C355" s="59" t="s">
        <v>137</v>
      </c>
      <c r="D355" s="19" t="s">
        <v>162</v>
      </c>
      <c r="E355" s="6">
        <v>10990000</v>
      </c>
      <c r="F355" s="6">
        <v>0</v>
      </c>
      <c r="G355" s="6">
        <v>0</v>
      </c>
      <c r="H355" s="6">
        <f t="shared" si="15"/>
        <v>10990000</v>
      </c>
    </row>
    <row r="356" spans="1:14" ht="21.75" customHeight="1" x14ac:dyDescent="0.3">
      <c r="A356" s="60"/>
      <c r="B356" s="60"/>
      <c r="C356" s="60"/>
      <c r="D356" s="19" t="s">
        <v>164</v>
      </c>
      <c r="E356" s="6">
        <v>9181536</v>
      </c>
      <c r="F356" s="6">
        <v>0</v>
      </c>
      <c r="G356" s="6">
        <v>0</v>
      </c>
      <c r="H356" s="6">
        <f t="shared" si="15"/>
        <v>9181536</v>
      </c>
    </row>
    <row r="357" spans="1:14" ht="21.75" customHeight="1" x14ac:dyDescent="0.3">
      <c r="A357" s="60"/>
      <c r="B357" s="60"/>
      <c r="C357" s="61"/>
      <c r="D357" s="19" t="s">
        <v>167</v>
      </c>
      <c r="E357" s="6">
        <v>1808464</v>
      </c>
      <c r="F357" s="6">
        <v>0</v>
      </c>
      <c r="G357" s="6">
        <v>0</v>
      </c>
      <c r="H357" s="6">
        <f t="shared" si="15"/>
        <v>1808464</v>
      </c>
    </row>
    <row r="358" spans="1:14" ht="21.75" customHeight="1" x14ac:dyDescent="0.3">
      <c r="A358" s="60"/>
      <c r="B358" s="60"/>
      <c r="C358" s="59" t="s">
        <v>165</v>
      </c>
      <c r="D358" s="19" t="s">
        <v>162</v>
      </c>
      <c r="E358" s="6">
        <f>SUM(E340+E343+E346+E349+E352+E355)</f>
        <v>35610000</v>
      </c>
      <c r="F358" s="6">
        <v>0</v>
      </c>
      <c r="G358" s="6">
        <v>0</v>
      </c>
      <c r="H358" s="6">
        <f t="shared" si="15"/>
        <v>35610000</v>
      </c>
    </row>
    <row r="359" spans="1:14" ht="21.75" customHeight="1" x14ac:dyDescent="0.3">
      <c r="A359" s="60"/>
      <c r="B359" s="60"/>
      <c r="C359" s="60"/>
      <c r="D359" s="19" t="s">
        <v>164</v>
      </c>
      <c r="E359" s="6">
        <f>SUM(E341+E344+E347+E350+E353+E356)</f>
        <v>33596946</v>
      </c>
      <c r="F359" s="6">
        <v>0</v>
      </c>
      <c r="G359" s="6">
        <v>0</v>
      </c>
      <c r="H359" s="6">
        <f t="shared" si="15"/>
        <v>33596946</v>
      </c>
    </row>
    <row r="360" spans="1:14" ht="21.75" customHeight="1" x14ac:dyDescent="0.3">
      <c r="A360" s="61"/>
      <c r="B360" s="61"/>
      <c r="C360" s="61"/>
      <c r="D360" s="19" t="s">
        <v>167</v>
      </c>
      <c r="E360" s="6">
        <f>SUM(E358-E359)</f>
        <v>2013054</v>
      </c>
      <c r="F360" s="6">
        <v>0</v>
      </c>
      <c r="G360" s="6">
        <v>0</v>
      </c>
      <c r="H360" s="6">
        <f t="shared" si="15"/>
        <v>2013054</v>
      </c>
    </row>
    <row r="361" spans="1:14" ht="21.75" customHeight="1" x14ac:dyDescent="0.3">
      <c r="A361" s="73" t="s">
        <v>172</v>
      </c>
      <c r="B361" s="74"/>
      <c r="C361" s="75"/>
      <c r="D361" s="19" t="s">
        <v>162</v>
      </c>
      <c r="E361" s="6">
        <f>SUM(E19+E28+E43+E61+E70+E88+E106+E118+E124+E136+E142+E157+E172+E178+E190+E202+E208+E214+E226+E235+E247+E253+E259+E265+E271+E277+E337+E358)</f>
        <v>715225000</v>
      </c>
      <c r="F361" s="6">
        <f>SUM(F19+F28+F319)</f>
        <v>3632000</v>
      </c>
      <c r="G361" s="6">
        <f>SUM(G43+G247+G253+G259+G271+G283+G289+G295+G301+G307+G313)</f>
        <v>81865000</v>
      </c>
      <c r="H361" s="6">
        <f t="shared" si="15"/>
        <v>800722000</v>
      </c>
      <c r="K361" s="3"/>
      <c r="L361" s="3"/>
      <c r="M361" s="3"/>
      <c r="N361" s="3"/>
    </row>
    <row r="362" spans="1:14" ht="21.75" customHeight="1" x14ac:dyDescent="0.3">
      <c r="A362" s="76"/>
      <c r="B362" s="77"/>
      <c r="C362" s="78"/>
      <c r="D362" s="19" t="s">
        <v>164</v>
      </c>
      <c r="E362" s="6">
        <f>SUM(E20+E29+E44+E62+E71+E89+E107+E119+E125+E137+E143+E158+E173+E179+E191+E203+E209+E215+E227+E236+E248+E254+E260+E266+E272+E278+E338+E359)</f>
        <v>635778516</v>
      </c>
      <c r="F362" s="6">
        <f>SUM(F20+F29+F320)</f>
        <v>3624000</v>
      </c>
      <c r="G362" s="6">
        <f>SUM(G44+G248+G254+G260+G272+G284+G290+G296+G302+G308)</f>
        <v>78202925</v>
      </c>
      <c r="H362" s="6">
        <f t="shared" si="15"/>
        <v>717605441</v>
      </c>
      <c r="K362" s="3"/>
      <c r="L362" s="3"/>
      <c r="M362" s="3"/>
      <c r="N362" s="3"/>
    </row>
    <row r="363" spans="1:14" ht="21.75" customHeight="1" x14ac:dyDescent="0.3">
      <c r="A363" s="79"/>
      <c r="B363" s="80"/>
      <c r="C363" s="81"/>
      <c r="D363" s="19" t="s">
        <v>167</v>
      </c>
      <c r="E363" s="6">
        <f>SUM(E361-E362)</f>
        <v>79446484</v>
      </c>
      <c r="F363" s="6">
        <f t="shared" ref="F363:G363" si="16">SUM(F361-F362)</f>
        <v>8000</v>
      </c>
      <c r="G363" s="6">
        <f t="shared" si="16"/>
        <v>3662075</v>
      </c>
      <c r="H363" s="6">
        <f t="shared" si="15"/>
        <v>83116559</v>
      </c>
      <c r="K363" s="3"/>
      <c r="L363" s="3"/>
      <c r="M363" s="3"/>
      <c r="N363" s="3"/>
    </row>
  </sheetData>
  <mergeCells count="164">
    <mergeCell ref="B310:B315"/>
    <mergeCell ref="C322:C324"/>
    <mergeCell ref="C325:C327"/>
    <mergeCell ref="C298:C300"/>
    <mergeCell ref="C301:C303"/>
    <mergeCell ref="B298:B303"/>
    <mergeCell ref="C304:C306"/>
    <mergeCell ref="A361:C363"/>
    <mergeCell ref="C355:C357"/>
    <mergeCell ref="C358:C360"/>
    <mergeCell ref="B340:B360"/>
    <mergeCell ref="C340:C342"/>
    <mergeCell ref="C343:C345"/>
    <mergeCell ref="C346:C348"/>
    <mergeCell ref="C349:C351"/>
    <mergeCell ref="C352:C354"/>
    <mergeCell ref="C307:C309"/>
    <mergeCell ref="B304:B309"/>
    <mergeCell ref="C286:C288"/>
    <mergeCell ref="C289:C291"/>
    <mergeCell ref="B286:B291"/>
    <mergeCell ref="C292:C294"/>
    <mergeCell ref="C295:C297"/>
    <mergeCell ref="B292:B297"/>
    <mergeCell ref="C274:C276"/>
    <mergeCell ref="C277:C279"/>
    <mergeCell ref="B274:B279"/>
    <mergeCell ref="C280:C282"/>
    <mergeCell ref="C283:C285"/>
    <mergeCell ref="B280:B285"/>
    <mergeCell ref="C265:C267"/>
    <mergeCell ref="B262:B267"/>
    <mergeCell ref="C268:C270"/>
    <mergeCell ref="C271:C273"/>
    <mergeCell ref="B268:B273"/>
    <mergeCell ref="C253:C255"/>
    <mergeCell ref="B250:B255"/>
    <mergeCell ref="C256:C258"/>
    <mergeCell ref="C259:C261"/>
    <mergeCell ref="C262:C264"/>
    <mergeCell ref="C241:C243"/>
    <mergeCell ref="C244:C246"/>
    <mergeCell ref="C247:C249"/>
    <mergeCell ref="B238:B249"/>
    <mergeCell ref="C250:C252"/>
    <mergeCell ref="B256:B261"/>
    <mergeCell ref="C235:C237"/>
    <mergeCell ref="C232:C234"/>
    <mergeCell ref="B229:B237"/>
    <mergeCell ref="C238:C240"/>
    <mergeCell ref="C220:C222"/>
    <mergeCell ref="C223:C225"/>
    <mergeCell ref="C226:C228"/>
    <mergeCell ref="B217:B228"/>
    <mergeCell ref="C229:C231"/>
    <mergeCell ref="B205:B210"/>
    <mergeCell ref="C211:C213"/>
    <mergeCell ref="C214:C216"/>
    <mergeCell ref="B211:B216"/>
    <mergeCell ref="C217:C219"/>
    <mergeCell ref="C205:C207"/>
    <mergeCell ref="C208:C210"/>
    <mergeCell ref="B181:B192"/>
    <mergeCell ref="C193:C195"/>
    <mergeCell ref="C196:C198"/>
    <mergeCell ref="C199:C201"/>
    <mergeCell ref="C202:C204"/>
    <mergeCell ref="B193:B204"/>
    <mergeCell ref="C181:C183"/>
    <mergeCell ref="C184:C186"/>
    <mergeCell ref="C187:C189"/>
    <mergeCell ref="C190:C192"/>
    <mergeCell ref="B160:B174"/>
    <mergeCell ref="C175:C177"/>
    <mergeCell ref="C178:C180"/>
    <mergeCell ref="B175:B180"/>
    <mergeCell ref="C139:C141"/>
    <mergeCell ref="C142:C144"/>
    <mergeCell ref="B139:B144"/>
    <mergeCell ref="C145:C147"/>
    <mergeCell ref="C148:C150"/>
    <mergeCell ref="B145:B159"/>
    <mergeCell ref="C151:C153"/>
    <mergeCell ref="C154:C156"/>
    <mergeCell ref="C157:C159"/>
    <mergeCell ref="C160:C162"/>
    <mergeCell ref="C163:C165"/>
    <mergeCell ref="C166:C168"/>
    <mergeCell ref="C169:C171"/>
    <mergeCell ref="C172:C174"/>
    <mergeCell ref="C91:C93"/>
    <mergeCell ref="C97:C99"/>
    <mergeCell ref="C103:C105"/>
    <mergeCell ref="C100:C102"/>
    <mergeCell ref="C124:C126"/>
    <mergeCell ref="B121:B126"/>
    <mergeCell ref="C127:C129"/>
    <mergeCell ref="C130:C132"/>
    <mergeCell ref="C133:C135"/>
    <mergeCell ref="B127:B138"/>
    <mergeCell ref="C136:C138"/>
    <mergeCell ref="C115:C117"/>
    <mergeCell ref="C118:C120"/>
    <mergeCell ref="B109:B120"/>
    <mergeCell ref="C121:C123"/>
    <mergeCell ref="A2:C2"/>
    <mergeCell ref="A46:A360"/>
    <mergeCell ref="C328:C330"/>
    <mergeCell ref="C331:C333"/>
    <mergeCell ref="C334:C336"/>
    <mergeCell ref="C337:C339"/>
    <mergeCell ref="B322:B339"/>
    <mergeCell ref="C310:C312"/>
    <mergeCell ref="C313:C315"/>
    <mergeCell ref="C79:C81"/>
    <mergeCell ref="C82:C84"/>
    <mergeCell ref="C85:C87"/>
    <mergeCell ref="C88:C90"/>
    <mergeCell ref="B73:B90"/>
    <mergeCell ref="C67:C69"/>
    <mergeCell ref="C70:C72"/>
    <mergeCell ref="B64:B72"/>
    <mergeCell ref="C73:C75"/>
    <mergeCell ref="C76:C78"/>
    <mergeCell ref="C106:C108"/>
    <mergeCell ref="B91:B108"/>
    <mergeCell ref="C109:C111"/>
    <mergeCell ref="C112:C114"/>
    <mergeCell ref="C94:C96"/>
    <mergeCell ref="C61:C63"/>
    <mergeCell ref="C16:C18"/>
    <mergeCell ref="B4:B21"/>
    <mergeCell ref="C22:C24"/>
    <mergeCell ref="C25:C27"/>
    <mergeCell ref="B22:B30"/>
    <mergeCell ref="C4:C6"/>
    <mergeCell ref="C7:C9"/>
    <mergeCell ref="C10:C12"/>
    <mergeCell ref="C13:C15"/>
    <mergeCell ref="C19:C21"/>
    <mergeCell ref="A1:H1"/>
    <mergeCell ref="A4:A45"/>
    <mergeCell ref="B316:B321"/>
    <mergeCell ref="C316:C318"/>
    <mergeCell ref="C319:C321"/>
    <mergeCell ref="B46:B63"/>
    <mergeCell ref="C64:C66"/>
    <mergeCell ref="C28:C30"/>
    <mergeCell ref="C34:C36"/>
    <mergeCell ref="C31:C33"/>
    <mergeCell ref="C37:C39"/>
    <mergeCell ref="C40:C42"/>
    <mergeCell ref="C43:C45"/>
    <mergeCell ref="B31:B45"/>
    <mergeCell ref="C46:C48"/>
    <mergeCell ref="C49:C51"/>
    <mergeCell ref="E2:E3"/>
    <mergeCell ref="F2:F3"/>
    <mergeCell ref="G2:G3"/>
    <mergeCell ref="H2:H3"/>
    <mergeCell ref="D2:D3"/>
    <mergeCell ref="C52:C54"/>
    <mergeCell ref="C55:C57"/>
    <mergeCell ref="C58:C60"/>
  </mergeCells>
  <phoneticPr fontId="2" type="noConversion"/>
  <pageMargins left="0.35433070866141736" right="0.19685039370078741" top="0.39370078740157483" bottom="0.39370078740157483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zoomScaleNormal="100" workbookViewId="0">
      <selection activeCell="Q5" sqref="Q5"/>
    </sheetView>
  </sheetViews>
  <sheetFormatPr defaultRowHeight="16.5" x14ac:dyDescent="0.3"/>
  <cols>
    <col min="1" max="1" width="5.75" customWidth="1"/>
    <col min="2" max="2" width="12.875" style="2" customWidth="1"/>
    <col min="3" max="3" width="13.625" style="2" customWidth="1"/>
    <col min="4" max="4" width="14.75" style="2" customWidth="1"/>
    <col min="5" max="5" width="15.5" style="1" customWidth="1"/>
    <col min="6" max="6" width="14.375" style="2" customWidth="1"/>
    <col min="7" max="7" width="22.75" style="2" customWidth="1"/>
  </cols>
  <sheetData>
    <row r="1" spans="1:7" ht="84" customHeight="1" x14ac:dyDescent="0.3">
      <c r="A1" s="87" t="s">
        <v>194</v>
      </c>
      <c r="B1" s="87"/>
      <c r="C1" s="87"/>
      <c r="D1" s="87"/>
      <c r="E1" s="87"/>
      <c r="F1" s="87"/>
      <c r="G1" s="87"/>
    </row>
    <row r="2" spans="1:7" ht="26.1" customHeight="1" x14ac:dyDescent="0.3">
      <c r="A2" s="15" t="s">
        <v>176</v>
      </c>
      <c r="B2" s="15" t="s">
        <v>177</v>
      </c>
      <c r="C2" s="15" t="s">
        <v>178</v>
      </c>
      <c r="D2" s="15" t="s">
        <v>179</v>
      </c>
      <c r="E2" s="16" t="s">
        <v>180</v>
      </c>
      <c r="F2" s="15" t="s">
        <v>181</v>
      </c>
      <c r="G2" s="15" t="s">
        <v>182</v>
      </c>
    </row>
    <row r="3" spans="1:7" ht="26.1" customHeight="1" x14ac:dyDescent="0.3">
      <c r="A3" s="15">
        <v>1</v>
      </c>
      <c r="B3" s="17">
        <v>20190125</v>
      </c>
      <c r="C3" s="15" t="s">
        <v>6</v>
      </c>
      <c r="D3" s="15" t="s">
        <v>62</v>
      </c>
      <c r="E3" s="18">
        <v>39946000</v>
      </c>
      <c r="F3" s="15" t="s">
        <v>183</v>
      </c>
      <c r="G3" s="15" t="s">
        <v>184</v>
      </c>
    </row>
    <row r="4" spans="1:7" ht="26.1" customHeight="1" x14ac:dyDescent="0.3">
      <c r="A4" s="15">
        <v>2</v>
      </c>
      <c r="B4" s="15">
        <v>20190125</v>
      </c>
      <c r="C4" s="15" t="s">
        <v>6</v>
      </c>
      <c r="D4" s="15" t="s">
        <v>62</v>
      </c>
      <c r="E4" s="18">
        <v>14742000</v>
      </c>
      <c r="F4" s="15" t="s">
        <v>183</v>
      </c>
      <c r="G4" s="15" t="s">
        <v>184</v>
      </c>
    </row>
    <row r="5" spans="1:7" ht="26.1" customHeight="1" x14ac:dyDescent="0.3">
      <c r="A5" s="15">
        <v>3</v>
      </c>
      <c r="B5" s="15">
        <v>20190125</v>
      </c>
      <c r="C5" s="15" t="s">
        <v>6</v>
      </c>
      <c r="D5" s="15" t="s">
        <v>62</v>
      </c>
      <c r="E5" s="18">
        <v>13873000</v>
      </c>
      <c r="F5" s="15" t="s">
        <v>183</v>
      </c>
      <c r="G5" s="15" t="s">
        <v>185</v>
      </c>
    </row>
    <row r="6" spans="1:7" ht="26.1" customHeight="1" x14ac:dyDescent="0.3">
      <c r="A6" s="15">
        <v>4</v>
      </c>
      <c r="B6" s="15">
        <v>20190125</v>
      </c>
      <c r="C6" s="15" t="s">
        <v>6</v>
      </c>
      <c r="D6" s="15" t="s">
        <v>62</v>
      </c>
      <c r="E6" s="18">
        <v>38599000</v>
      </c>
      <c r="F6" s="15" t="s">
        <v>183</v>
      </c>
      <c r="G6" s="15" t="s">
        <v>185</v>
      </c>
    </row>
    <row r="7" spans="1:7" ht="26.1" customHeight="1" x14ac:dyDescent="0.3">
      <c r="A7" s="15">
        <v>5</v>
      </c>
      <c r="B7" s="15">
        <v>20190125</v>
      </c>
      <c r="C7" s="15" t="s">
        <v>246</v>
      </c>
      <c r="D7" s="15" t="s">
        <v>62</v>
      </c>
      <c r="E7" s="18">
        <v>69688000</v>
      </c>
      <c r="F7" s="15" t="s">
        <v>183</v>
      </c>
      <c r="G7" s="15" t="s">
        <v>247</v>
      </c>
    </row>
    <row r="8" spans="1:7" ht="26.1" customHeight="1" x14ac:dyDescent="0.3">
      <c r="A8" s="15">
        <v>6</v>
      </c>
      <c r="B8" s="15">
        <v>20190130</v>
      </c>
      <c r="C8" s="15" t="s">
        <v>246</v>
      </c>
      <c r="D8" s="15" t="s">
        <v>62</v>
      </c>
      <c r="E8" s="18">
        <v>58248000</v>
      </c>
      <c r="F8" s="15" t="s">
        <v>183</v>
      </c>
      <c r="G8" s="15" t="s">
        <v>248</v>
      </c>
    </row>
    <row r="9" spans="1:7" ht="26.1" customHeight="1" x14ac:dyDescent="0.3">
      <c r="A9" s="15">
        <v>7</v>
      </c>
      <c r="B9" s="15">
        <v>20190208</v>
      </c>
      <c r="C9" s="15" t="s">
        <v>6</v>
      </c>
      <c r="D9" s="15" t="s">
        <v>62</v>
      </c>
      <c r="E9" s="18">
        <v>17162000</v>
      </c>
      <c r="F9" s="15" t="s">
        <v>183</v>
      </c>
      <c r="G9" s="15" t="s">
        <v>6</v>
      </c>
    </row>
    <row r="10" spans="1:7" ht="26.1" customHeight="1" x14ac:dyDescent="0.3">
      <c r="A10" s="15">
        <v>8</v>
      </c>
      <c r="B10" s="15">
        <v>20190208</v>
      </c>
      <c r="C10" s="15" t="s">
        <v>6</v>
      </c>
      <c r="D10" s="15" t="s">
        <v>63</v>
      </c>
      <c r="E10" s="18">
        <v>22400000</v>
      </c>
      <c r="F10" s="15" t="s">
        <v>186</v>
      </c>
      <c r="G10" s="15" t="s">
        <v>6</v>
      </c>
    </row>
    <row r="11" spans="1:7" ht="26.1" customHeight="1" x14ac:dyDescent="0.3">
      <c r="A11" s="15">
        <v>9</v>
      </c>
      <c r="B11" s="15">
        <v>20190208</v>
      </c>
      <c r="C11" s="15" t="s">
        <v>6</v>
      </c>
      <c r="D11" s="15" t="s">
        <v>63</v>
      </c>
      <c r="E11" s="18">
        <v>10000000</v>
      </c>
      <c r="F11" s="15" t="s">
        <v>186</v>
      </c>
      <c r="G11" s="15" t="s">
        <v>6</v>
      </c>
    </row>
    <row r="12" spans="1:7" ht="26.1" customHeight="1" x14ac:dyDescent="0.3">
      <c r="A12" s="15">
        <v>10</v>
      </c>
      <c r="B12" s="15">
        <v>20190208</v>
      </c>
      <c r="C12" s="15" t="s">
        <v>6</v>
      </c>
      <c r="D12" s="15" t="s">
        <v>63</v>
      </c>
      <c r="E12" s="18">
        <v>5000000</v>
      </c>
      <c r="F12" s="15" t="s">
        <v>186</v>
      </c>
      <c r="G12" s="15" t="s">
        <v>6</v>
      </c>
    </row>
    <row r="13" spans="1:7" ht="26.1" customHeight="1" x14ac:dyDescent="0.3">
      <c r="A13" s="15">
        <v>11</v>
      </c>
      <c r="B13" s="15">
        <v>20190208</v>
      </c>
      <c r="C13" s="15" t="s">
        <v>6</v>
      </c>
      <c r="D13" s="15" t="s">
        <v>63</v>
      </c>
      <c r="E13" s="18">
        <v>5000000</v>
      </c>
      <c r="F13" s="15" t="s">
        <v>186</v>
      </c>
      <c r="G13" s="15" t="s">
        <v>6</v>
      </c>
    </row>
    <row r="14" spans="1:7" ht="26.1" customHeight="1" x14ac:dyDescent="0.3">
      <c r="A14" s="15">
        <v>12</v>
      </c>
      <c r="B14" s="15">
        <v>20190208</v>
      </c>
      <c r="C14" s="15" t="s">
        <v>6</v>
      </c>
      <c r="D14" s="15" t="s">
        <v>63</v>
      </c>
      <c r="E14" s="18">
        <v>31000000</v>
      </c>
      <c r="F14" s="15" t="s">
        <v>186</v>
      </c>
      <c r="G14" s="15" t="s">
        <v>6</v>
      </c>
    </row>
    <row r="15" spans="1:7" ht="26.1" customHeight="1" x14ac:dyDescent="0.3">
      <c r="A15" s="15">
        <v>13</v>
      </c>
      <c r="B15" s="15">
        <v>20190226</v>
      </c>
      <c r="C15" s="15" t="s">
        <v>6</v>
      </c>
      <c r="D15" s="15" t="s">
        <v>64</v>
      </c>
      <c r="E15" s="18">
        <v>30000000</v>
      </c>
      <c r="F15" s="15" t="s">
        <v>187</v>
      </c>
      <c r="G15" s="15" t="s">
        <v>6</v>
      </c>
    </row>
    <row r="16" spans="1:7" ht="26.1" customHeight="1" x14ac:dyDescent="0.3">
      <c r="A16" s="15">
        <v>14</v>
      </c>
      <c r="B16" s="15">
        <v>20190328</v>
      </c>
      <c r="C16" s="15" t="s">
        <v>246</v>
      </c>
      <c r="D16" s="15" t="s">
        <v>62</v>
      </c>
      <c r="E16" s="18">
        <v>39240000</v>
      </c>
      <c r="F16" s="15" t="s">
        <v>183</v>
      </c>
      <c r="G16" s="15" t="s">
        <v>249</v>
      </c>
    </row>
    <row r="17" spans="1:7" ht="26.1" customHeight="1" x14ac:dyDescent="0.3">
      <c r="A17" s="15">
        <v>15</v>
      </c>
      <c r="B17" s="15">
        <v>20190329</v>
      </c>
      <c r="C17" s="15" t="s">
        <v>246</v>
      </c>
      <c r="D17" s="15" t="s">
        <v>62</v>
      </c>
      <c r="E17" s="18">
        <v>25684000</v>
      </c>
      <c r="F17" s="15" t="s">
        <v>183</v>
      </c>
      <c r="G17" s="15" t="s">
        <v>250</v>
      </c>
    </row>
    <row r="18" spans="1:7" ht="26.1" customHeight="1" x14ac:dyDescent="0.3">
      <c r="A18" s="15">
        <v>16</v>
      </c>
      <c r="B18" s="15">
        <v>20190329</v>
      </c>
      <c r="C18" s="15" t="s">
        <v>6</v>
      </c>
      <c r="D18" s="15" t="s">
        <v>62</v>
      </c>
      <c r="E18" s="18">
        <v>35809000</v>
      </c>
      <c r="F18" s="15" t="s">
        <v>183</v>
      </c>
      <c r="G18" s="15" t="s">
        <v>188</v>
      </c>
    </row>
    <row r="19" spans="1:7" ht="26.1" customHeight="1" x14ac:dyDescent="0.3">
      <c r="A19" s="15">
        <v>17</v>
      </c>
      <c r="B19" s="15">
        <v>20190329</v>
      </c>
      <c r="C19" s="15" t="s">
        <v>6</v>
      </c>
      <c r="D19" s="15" t="s">
        <v>62</v>
      </c>
      <c r="E19" s="18">
        <v>10005000</v>
      </c>
      <c r="F19" s="15" t="s">
        <v>183</v>
      </c>
      <c r="G19" s="15" t="s">
        <v>188</v>
      </c>
    </row>
    <row r="20" spans="1:7" ht="26.1" customHeight="1" x14ac:dyDescent="0.3">
      <c r="A20" s="15">
        <v>18</v>
      </c>
      <c r="B20" s="15">
        <v>20190712</v>
      </c>
      <c r="C20" s="15" t="s">
        <v>6</v>
      </c>
      <c r="D20" s="15" t="s">
        <v>62</v>
      </c>
      <c r="E20" s="18">
        <v>9315000</v>
      </c>
      <c r="F20" s="15" t="s">
        <v>183</v>
      </c>
      <c r="G20" s="15" t="s">
        <v>189</v>
      </c>
    </row>
    <row r="21" spans="1:7" ht="26.1" customHeight="1" x14ac:dyDescent="0.3">
      <c r="A21" s="15">
        <v>19</v>
      </c>
      <c r="B21" s="15">
        <v>20190712</v>
      </c>
      <c r="C21" s="15" t="s">
        <v>6</v>
      </c>
      <c r="D21" s="15" t="s">
        <v>62</v>
      </c>
      <c r="E21" s="18">
        <v>36336000</v>
      </c>
      <c r="F21" s="15" t="s">
        <v>183</v>
      </c>
      <c r="G21" s="15" t="s">
        <v>190</v>
      </c>
    </row>
    <row r="22" spans="1:7" ht="26.1" customHeight="1" x14ac:dyDescent="0.3">
      <c r="A22" s="15">
        <v>20</v>
      </c>
      <c r="B22" s="15">
        <v>20190712</v>
      </c>
      <c r="C22" s="15" t="s">
        <v>6</v>
      </c>
      <c r="D22" s="15" t="s">
        <v>62</v>
      </c>
      <c r="E22" s="18">
        <v>12887000</v>
      </c>
      <c r="F22" s="15" t="s">
        <v>183</v>
      </c>
      <c r="G22" s="15" t="s">
        <v>191</v>
      </c>
    </row>
    <row r="23" spans="1:7" ht="26.1" customHeight="1" x14ac:dyDescent="0.3">
      <c r="A23" s="15">
        <v>21</v>
      </c>
      <c r="B23" s="15">
        <v>20190729</v>
      </c>
      <c r="C23" s="15" t="s">
        <v>6</v>
      </c>
      <c r="D23" s="15" t="s">
        <v>62</v>
      </c>
      <c r="E23" s="18">
        <v>54190000</v>
      </c>
      <c r="F23" s="15" t="s">
        <v>183</v>
      </c>
      <c r="G23" s="15" t="s">
        <v>251</v>
      </c>
    </row>
    <row r="24" spans="1:7" ht="26.1" customHeight="1" x14ac:dyDescent="0.3">
      <c r="A24" s="15">
        <v>22</v>
      </c>
      <c r="B24" s="15">
        <v>20190729</v>
      </c>
      <c r="C24" s="15" t="s">
        <v>6</v>
      </c>
      <c r="D24" s="15" t="s">
        <v>62</v>
      </c>
      <c r="E24" s="18">
        <v>26484000</v>
      </c>
      <c r="F24" s="15" t="s">
        <v>183</v>
      </c>
      <c r="G24" s="15" t="s">
        <v>252</v>
      </c>
    </row>
    <row r="25" spans="1:7" ht="26.1" customHeight="1" x14ac:dyDescent="0.3">
      <c r="A25" s="15">
        <v>23</v>
      </c>
      <c r="B25" s="15">
        <v>20190731</v>
      </c>
      <c r="C25" s="15" t="s">
        <v>6</v>
      </c>
      <c r="D25" s="15" t="s">
        <v>62</v>
      </c>
      <c r="E25" s="18">
        <v>35026000</v>
      </c>
      <c r="F25" s="15" t="s">
        <v>183</v>
      </c>
      <c r="G25" s="15" t="s">
        <v>191</v>
      </c>
    </row>
    <row r="26" spans="1:7" ht="26.1" customHeight="1" x14ac:dyDescent="0.3">
      <c r="A26" s="15">
        <v>24</v>
      </c>
      <c r="B26" s="15">
        <v>20190819</v>
      </c>
      <c r="C26" s="15" t="s">
        <v>6</v>
      </c>
      <c r="D26" s="15" t="s">
        <v>63</v>
      </c>
      <c r="E26" s="18">
        <v>3000000</v>
      </c>
      <c r="F26" s="15" t="s">
        <v>186</v>
      </c>
      <c r="G26" s="15" t="s">
        <v>6</v>
      </c>
    </row>
    <row r="27" spans="1:7" ht="26.1" customHeight="1" x14ac:dyDescent="0.3">
      <c r="A27" s="15">
        <v>25</v>
      </c>
      <c r="B27" s="15">
        <v>20191011</v>
      </c>
      <c r="C27" s="15" t="s">
        <v>6</v>
      </c>
      <c r="D27" s="15" t="s">
        <v>62</v>
      </c>
      <c r="E27" s="18">
        <v>35409000</v>
      </c>
      <c r="F27" s="15" t="s">
        <v>183</v>
      </c>
      <c r="G27" s="15" t="s">
        <v>192</v>
      </c>
    </row>
    <row r="28" spans="1:7" ht="26.1" customHeight="1" x14ac:dyDescent="0.3">
      <c r="A28" s="15">
        <v>26</v>
      </c>
      <c r="B28" s="15">
        <v>20191011</v>
      </c>
      <c r="C28" s="15" t="s">
        <v>6</v>
      </c>
      <c r="D28" s="15" t="s">
        <v>62</v>
      </c>
      <c r="E28" s="18">
        <v>8378000</v>
      </c>
      <c r="F28" s="15" t="s">
        <v>183</v>
      </c>
      <c r="G28" s="15" t="s">
        <v>192</v>
      </c>
    </row>
    <row r="29" spans="1:7" ht="26.1" customHeight="1" x14ac:dyDescent="0.3">
      <c r="A29" s="15">
        <v>27</v>
      </c>
      <c r="B29" s="15">
        <v>20191113</v>
      </c>
      <c r="C29" s="15" t="s">
        <v>6</v>
      </c>
      <c r="D29" s="15" t="s">
        <v>62</v>
      </c>
      <c r="E29" s="18">
        <v>5000000</v>
      </c>
      <c r="F29" s="15" t="s">
        <v>183</v>
      </c>
      <c r="G29" s="15" t="s">
        <v>253</v>
      </c>
    </row>
    <row r="30" spans="1:7" ht="26.1" customHeight="1" x14ac:dyDescent="0.3">
      <c r="A30" s="15">
        <v>28</v>
      </c>
      <c r="B30" s="15">
        <v>20191113</v>
      </c>
      <c r="C30" s="15" t="s">
        <v>6</v>
      </c>
      <c r="D30" s="15" t="s">
        <v>62</v>
      </c>
      <c r="E30" s="18">
        <v>20804000</v>
      </c>
      <c r="F30" s="15" t="s">
        <v>183</v>
      </c>
      <c r="G30" s="15" t="s">
        <v>254</v>
      </c>
    </row>
    <row r="31" spans="1:7" ht="26.1" customHeight="1" x14ac:dyDescent="0.3">
      <c r="A31" s="15">
        <v>29</v>
      </c>
      <c r="B31" s="15">
        <v>20191129</v>
      </c>
      <c r="C31" s="15" t="s">
        <v>6</v>
      </c>
      <c r="D31" s="15" t="s">
        <v>62</v>
      </c>
      <c r="E31" s="18">
        <v>2000000</v>
      </c>
      <c r="F31" s="15" t="s">
        <v>183</v>
      </c>
      <c r="G31" s="15" t="s">
        <v>6</v>
      </c>
    </row>
    <row r="32" spans="1:7" ht="26.1" customHeight="1" x14ac:dyDescent="0.3">
      <c r="A32" s="82" t="s">
        <v>193</v>
      </c>
      <c r="B32" s="83"/>
      <c r="C32" s="84"/>
      <c r="D32" s="85">
        <f>SUM(E3:E31)</f>
        <v>715225000</v>
      </c>
      <c r="E32" s="86"/>
      <c r="F32" s="82"/>
      <c r="G32" s="84"/>
    </row>
  </sheetData>
  <mergeCells count="4">
    <mergeCell ref="A32:C32"/>
    <mergeCell ref="D32:E32"/>
    <mergeCell ref="F32:G32"/>
    <mergeCell ref="A1:G1"/>
  </mergeCells>
  <phoneticPr fontId="2" type="noConversion"/>
  <pageMargins left="0.34" right="0.2" top="0.22" bottom="0.22" header="0.17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6"/>
  <sheetViews>
    <sheetView workbookViewId="0">
      <selection activeCell="A95" sqref="A95:B95"/>
    </sheetView>
  </sheetViews>
  <sheetFormatPr defaultRowHeight="16.5" x14ac:dyDescent="0.3"/>
  <cols>
    <col min="1" max="1" width="19.125" style="13" customWidth="1"/>
    <col min="2" max="2" width="21.75" style="13" customWidth="1"/>
    <col min="3" max="3" width="18.375" style="13" customWidth="1"/>
    <col min="4" max="4" width="17.25" style="14" customWidth="1"/>
    <col min="5" max="5" width="16.5" style="13" customWidth="1"/>
    <col min="6" max="6" width="10.5" customWidth="1"/>
  </cols>
  <sheetData>
    <row r="1" spans="1:5" ht="84" customHeight="1" x14ac:dyDescent="0.3">
      <c r="A1" s="53" t="s">
        <v>220</v>
      </c>
      <c r="B1" s="53"/>
      <c r="C1" s="53"/>
      <c r="D1" s="53"/>
      <c r="E1" s="53"/>
    </row>
    <row r="2" spans="1:5" ht="24" customHeight="1" x14ac:dyDescent="0.3">
      <c r="A2" s="4" t="s">
        <v>148</v>
      </c>
      <c r="B2" s="4" t="s">
        <v>217</v>
      </c>
      <c r="C2" s="4" t="s">
        <v>218</v>
      </c>
      <c r="D2" s="4" t="s">
        <v>182</v>
      </c>
      <c r="E2" s="4" t="s">
        <v>219</v>
      </c>
    </row>
    <row r="3" spans="1:5" ht="24" customHeight="1" x14ac:dyDescent="0.3">
      <c r="A3" s="94" t="s">
        <v>90</v>
      </c>
      <c r="B3" s="5" t="s">
        <v>89</v>
      </c>
      <c r="C3" s="6">
        <v>2812490</v>
      </c>
      <c r="D3" s="7" t="s">
        <v>182</v>
      </c>
      <c r="E3" s="6"/>
    </row>
    <row r="4" spans="1:5" ht="24" customHeight="1" x14ac:dyDescent="0.3">
      <c r="A4" s="94"/>
      <c r="B4" s="5" t="s">
        <v>85</v>
      </c>
      <c r="C4" s="6">
        <v>10593000</v>
      </c>
      <c r="D4" s="7" t="s">
        <v>182</v>
      </c>
      <c r="E4" s="6"/>
    </row>
    <row r="5" spans="1:5" ht="24" customHeight="1" x14ac:dyDescent="0.3">
      <c r="A5" s="94"/>
      <c r="B5" s="5" t="s">
        <v>86</v>
      </c>
      <c r="C5" s="6" t="s">
        <v>140</v>
      </c>
      <c r="D5" s="7" t="s">
        <v>182</v>
      </c>
      <c r="E5" s="6"/>
    </row>
    <row r="6" spans="1:5" ht="24" customHeight="1" x14ac:dyDescent="0.3">
      <c r="A6" s="94"/>
      <c r="B6" s="5" t="s">
        <v>87</v>
      </c>
      <c r="C6" s="6">
        <v>2684330</v>
      </c>
      <c r="D6" s="7" t="s">
        <v>182</v>
      </c>
      <c r="E6" s="6"/>
    </row>
    <row r="7" spans="1:5" ht="24" customHeight="1" x14ac:dyDescent="0.3">
      <c r="A7" s="94"/>
      <c r="B7" s="5" t="s">
        <v>88</v>
      </c>
      <c r="C7" s="6">
        <v>4320000</v>
      </c>
      <c r="D7" s="7" t="s">
        <v>182</v>
      </c>
      <c r="E7" s="6"/>
    </row>
    <row r="8" spans="1:5" ht="24" customHeight="1" x14ac:dyDescent="0.3">
      <c r="A8" s="96" t="s">
        <v>195</v>
      </c>
      <c r="B8" s="96"/>
      <c r="C8" s="6">
        <f>SUM(C3:C7)</f>
        <v>20409820</v>
      </c>
      <c r="D8" s="7"/>
      <c r="E8" s="6"/>
    </row>
    <row r="9" spans="1:5" ht="24" customHeight="1" x14ac:dyDescent="0.3">
      <c r="A9" s="94" t="s">
        <v>174</v>
      </c>
      <c r="B9" s="5" t="s">
        <v>91</v>
      </c>
      <c r="C9" s="6">
        <v>0</v>
      </c>
      <c r="D9" s="7" t="s">
        <v>182</v>
      </c>
      <c r="E9" s="6"/>
    </row>
    <row r="10" spans="1:5" ht="24" customHeight="1" x14ac:dyDescent="0.3">
      <c r="A10" s="94"/>
      <c r="B10" s="5" t="s">
        <v>92</v>
      </c>
      <c r="C10" s="6">
        <v>390670</v>
      </c>
      <c r="D10" s="7" t="s">
        <v>182</v>
      </c>
      <c r="E10" s="6"/>
    </row>
    <row r="11" spans="1:5" ht="24" customHeight="1" x14ac:dyDescent="0.3">
      <c r="A11" s="94"/>
      <c r="B11" s="5" t="s">
        <v>84</v>
      </c>
      <c r="C11" s="6">
        <v>484000</v>
      </c>
      <c r="D11" s="7" t="s">
        <v>182</v>
      </c>
      <c r="E11" s="6"/>
    </row>
    <row r="12" spans="1:5" ht="24" customHeight="1" x14ac:dyDescent="0.3">
      <c r="A12" s="96" t="s">
        <v>196</v>
      </c>
      <c r="B12" s="96"/>
      <c r="C12" s="6">
        <f>SUM(C9:C11)</f>
        <v>874670</v>
      </c>
      <c r="D12" s="7"/>
      <c r="E12" s="6"/>
    </row>
    <row r="13" spans="1:5" ht="24" customHeight="1" x14ac:dyDescent="0.3">
      <c r="A13" s="94" t="s">
        <v>95</v>
      </c>
      <c r="B13" s="5" t="s">
        <v>73</v>
      </c>
      <c r="C13" s="6">
        <v>25246500</v>
      </c>
      <c r="D13" s="7" t="s">
        <v>182</v>
      </c>
      <c r="E13" s="6"/>
    </row>
    <row r="14" spans="1:5" ht="24" customHeight="1" x14ac:dyDescent="0.3">
      <c r="A14" s="94"/>
      <c r="B14" s="5" t="s">
        <v>74</v>
      </c>
      <c r="C14" s="6">
        <v>600000</v>
      </c>
      <c r="D14" s="7" t="s">
        <v>182</v>
      </c>
      <c r="E14" s="6"/>
    </row>
    <row r="15" spans="1:5" ht="24" customHeight="1" x14ac:dyDescent="0.3">
      <c r="A15" s="94"/>
      <c r="B15" s="5" t="s">
        <v>76</v>
      </c>
      <c r="C15" s="6">
        <v>2312660</v>
      </c>
      <c r="D15" s="7" t="s">
        <v>182</v>
      </c>
      <c r="E15" s="6"/>
    </row>
    <row r="16" spans="1:5" ht="24" customHeight="1" x14ac:dyDescent="0.3">
      <c r="A16" s="94"/>
      <c r="B16" s="5" t="s">
        <v>75</v>
      </c>
      <c r="C16" s="6">
        <v>2104260</v>
      </c>
      <c r="D16" s="7" t="s">
        <v>182</v>
      </c>
      <c r="E16" s="6"/>
    </row>
    <row r="17" spans="1:5" ht="24" customHeight="1" x14ac:dyDescent="0.3">
      <c r="A17" s="94"/>
      <c r="B17" s="5" t="s">
        <v>77</v>
      </c>
      <c r="C17" s="6">
        <v>50000</v>
      </c>
      <c r="D17" s="7" t="s">
        <v>182</v>
      </c>
      <c r="E17" s="6"/>
    </row>
    <row r="18" spans="1:5" ht="24" customHeight="1" x14ac:dyDescent="0.3">
      <c r="A18" s="96" t="s">
        <v>197</v>
      </c>
      <c r="B18" s="96"/>
      <c r="C18" s="6">
        <f>SUM(C13:C17)</f>
        <v>30313420</v>
      </c>
      <c r="D18" s="7"/>
      <c r="E18" s="6"/>
    </row>
    <row r="19" spans="1:5" ht="24" customHeight="1" x14ac:dyDescent="0.3">
      <c r="A19" s="94" t="s">
        <v>96</v>
      </c>
      <c r="B19" s="5" t="s">
        <v>80</v>
      </c>
      <c r="C19" s="6">
        <v>442200</v>
      </c>
      <c r="D19" s="7" t="s">
        <v>182</v>
      </c>
      <c r="E19" s="6"/>
    </row>
    <row r="20" spans="1:5" ht="24" customHeight="1" x14ac:dyDescent="0.3">
      <c r="A20" s="94"/>
      <c r="B20" s="5" t="s">
        <v>81</v>
      </c>
      <c r="C20" s="6">
        <v>118600</v>
      </c>
      <c r="D20" s="7" t="s">
        <v>182</v>
      </c>
      <c r="E20" s="6"/>
    </row>
    <row r="21" spans="1:5" ht="24" customHeight="1" x14ac:dyDescent="0.3">
      <c r="A21" s="94"/>
      <c r="B21" s="5" t="s">
        <v>92</v>
      </c>
      <c r="C21" s="6">
        <v>1010480</v>
      </c>
      <c r="D21" s="7" t="s">
        <v>182</v>
      </c>
      <c r="E21" s="6"/>
    </row>
    <row r="22" spans="1:5" ht="24" customHeight="1" x14ac:dyDescent="0.3">
      <c r="A22" s="94"/>
      <c r="B22" s="5" t="s">
        <v>19</v>
      </c>
      <c r="C22" s="6">
        <v>1847100</v>
      </c>
      <c r="D22" s="7" t="s">
        <v>182</v>
      </c>
      <c r="E22" s="6"/>
    </row>
    <row r="23" spans="1:5" ht="24" customHeight="1" x14ac:dyDescent="0.3">
      <c r="A23" s="94"/>
      <c r="B23" s="5" t="s">
        <v>84</v>
      </c>
      <c r="C23" s="6">
        <v>632830</v>
      </c>
      <c r="D23" s="7" t="s">
        <v>182</v>
      </c>
      <c r="E23" s="6"/>
    </row>
    <row r="24" spans="1:5" ht="24" customHeight="1" x14ac:dyDescent="0.3">
      <c r="A24" s="96" t="s">
        <v>198</v>
      </c>
      <c r="B24" s="96"/>
      <c r="C24" s="6">
        <f>SUM(C19:C23)</f>
        <v>4051210</v>
      </c>
      <c r="D24" s="7"/>
      <c r="E24" s="6"/>
    </row>
    <row r="25" spans="1:5" ht="24" customHeight="1" x14ac:dyDescent="0.3">
      <c r="A25" s="94" t="s">
        <v>97</v>
      </c>
      <c r="B25" s="5" t="s">
        <v>98</v>
      </c>
      <c r="C25" s="6">
        <v>3305870</v>
      </c>
      <c r="D25" s="7" t="s">
        <v>182</v>
      </c>
      <c r="E25" s="6"/>
    </row>
    <row r="26" spans="1:5" ht="24" customHeight="1" x14ac:dyDescent="0.3">
      <c r="A26" s="94"/>
      <c r="B26" s="5" t="s">
        <v>99</v>
      </c>
      <c r="C26" s="6">
        <v>1475800</v>
      </c>
      <c r="D26" s="7" t="s">
        <v>182</v>
      </c>
      <c r="E26" s="6"/>
    </row>
    <row r="27" spans="1:5" ht="24" customHeight="1" x14ac:dyDescent="0.3">
      <c r="A27" s="94"/>
      <c r="B27" s="5" t="s">
        <v>100</v>
      </c>
      <c r="C27" s="6">
        <v>1400000</v>
      </c>
      <c r="D27" s="7" t="s">
        <v>182</v>
      </c>
      <c r="E27" s="6"/>
    </row>
    <row r="28" spans="1:5" ht="24" customHeight="1" x14ac:dyDescent="0.3">
      <c r="A28" s="96" t="s">
        <v>199</v>
      </c>
      <c r="B28" s="96"/>
      <c r="C28" s="6">
        <f>SUM(C25:C27)</f>
        <v>6181670</v>
      </c>
      <c r="D28" s="7"/>
      <c r="E28" s="6"/>
    </row>
    <row r="29" spans="1:5" ht="48.6" customHeight="1" x14ac:dyDescent="0.3">
      <c r="A29" s="8" t="s">
        <v>102</v>
      </c>
      <c r="B29" s="5" t="s">
        <v>101</v>
      </c>
      <c r="C29" s="6">
        <v>2000000</v>
      </c>
      <c r="D29" s="7" t="s">
        <v>182</v>
      </c>
      <c r="E29" s="6"/>
    </row>
    <row r="30" spans="1:5" ht="24" customHeight="1" x14ac:dyDescent="0.3">
      <c r="A30" s="88" t="s">
        <v>200</v>
      </c>
      <c r="B30" s="88"/>
      <c r="C30" s="6">
        <v>2000000</v>
      </c>
      <c r="D30" s="7"/>
      <c r="E30" s="6"/>
    </row>
    <row r="31" spans="1:5" ht="24" customHeight="1" x14ac:dyDescent="0.3">
      <c r="A31" s="97" t="s">
        <v>103</v>
      </c>
      <c r="B31" s="5" t="s">
        <v>92</v>
      </c>
      <c r="C31" s="6">
        <v>748740</v>
      </c>
      <c r="D31" s="7" t="s">
        <v>182</v>
      </c>
      <c r="E31" s="6"/>
    </row>
    <row r="32" spans="1:5" ht="24" customHeight="1" x14ac:dyDescent="0.3">
      <c r="A32" s="98"/>
      <c r="B32" s="5" t="s">
        <v>83</v>
      </c>
      <c r="C32" s="6">
        <v>4396000</v>
      </c>
      <c r="D32" s="7" t="s">
        <v>182</v>
      </c>
      <c r="E32" s="6"/>
    </row>
    <row r="33" spans="1:5" ht="24" customHeight="1" x14ac:dyDescent="0.3">
      <c r="A33" s="99"/>
      <c r="B33" s="5" t="s">
        <v>84</v>
      </c>
      <c r="C33" s="6">
        <v>0</v>
      </c>
      <c r="D33" s="7" t="s">
        <v>182</v>
      </c>
      <c r="E33" s="6"/>
    </row>
    <row r="34" spans="1:5" ht="24" customHeight="1" x14ac:dyDescent="0.3">
      <c r="A34" s="88" t="s">
        <v>201</v>
      </c>
      <c r="B34" s="88"/>
      <c r="C34" s="6">
        <f>SUM(C31:C33)</f>
        <v>5144740</v>
      </c>
      <c r="D34" s="7"/>
      <c r="E34" s="6"/>
    </row>
    <row r="35" spans="1:5" ht="32.450000000000003" customHeight="1" x14ac:dyDescent="0.3">
      <c r="A35" s="8" t="s">
        <v>104</v>
      </c>
      <c r="B35" s="5" t="s">
        <v>105</v>
      </c>
      <c r="C35" s="6">
        <v>11715000</v>
      </c>
      <c r="D35" s="7" t="s">
        <v>182</v>
      </c>
      <c r="E35" s="6"/>
    </row>
    <row r="36" spans="1:5" ht="24" customHeight="1" x14ac:dyDescent="0.3">
      <c r="A36" s="88" t="s">
        <v>202</v>
      </c>
      <c r="B36" s="88"/>
      <c r="C36" s="6">
        <f>SUM(C35)</f>
        <v>11715000</v>
      </c>
      <c r="D36" s="7"/>
      <c r="E36" s="6"/>
    </row>
    <row r="37" spans="1:5" ht="24" customHeight="1" x14ac:dyDescent="0.3">
      <c r="A37" s="94" t="s">
        <v>106</v>
      </c>
      <c r="B37" s="5" t="s">
        <v>73</v>
      </c>
      <c r="C37" s="6">
        <v>43717500</v>
      </c>
      <c r="D37" s="7" t="s">
        <v>182</v>
      </c>
      <c r="E37" s="6"/>
    </row>
    <row r="38" spans="1:5" ht="24" customHeight="1" x14ac:dyDescent="0.3">
      <c r="A38" s="94"/>
      <c r="B38" s="5" t="s">
        <v>74</v>
      </c>
      <c r="C38" s="6">
        <v>4042240</v>
      </c>
      <c r="D38" s="7" t="s">
        <v>182</v>
      </c>
      <c r="E38" s="6"/>
    </row>
    <row r="39" spans="1:5" ht="24" customHeight="1" x14ac:dyDescent="0.3">
      <c r="A39" s="94"/>
      <c r="B39" s="5" t="s">
        <v>76</v>
      </c>
      <c r="C39" s="6">
        <v>4155420</v>
      </c>
      <c r="D39" s="7" t="s">
        <v>182</v>
      </c>
      <c r="E39" s="6"/>
    </row>
    <row r="40" spans="1:5" ht="24" customHeight="1" x14ac:dyDescent="0.3">
      <c r="A40" s="94"/>
      <c r="B40" s="5" t="s">
        <v>75</v>
      </c>
      <c r="C40" s="6">
        <v>3853470</v>
      </c>
      <c r="D40" s="7" t="s">
        <v>182</v>
      </c>
      <c r="E40" s="6"/>
    </row>
    <row r="41" spans="1:5" ht="24" customHeight="1" x14ac:dyDescent="0.3">
      <c r="A41" s="88" t="s">
        <v>203</v>
      </c>
      <c r="B41" s="88"/>
      <c r="C41" s="6">
        <f>SUM(C37:C40)</f>
        <v>55768630</v>
      </c>
      <c r="D41" s="7"/>
      <c r="E41" s="6"/>
    </row>
    <row r="42" spans="1:5" ht="24" customHeight="1" x14ac:dyDescent="0.3">
      <c r="A42" s="94" t="s">
        <v>107</v>
      </c>
      <c r="B42" s="5" t="s">
        <v>80</v>
      </c>
      <c r="C42" s="6">
        <v>6913450</v>
      </c>
      <c r="D42" s="7" t="s">
        <v>182</v>
      </c>
      <c r="E42" s="6"/>
    </row>
    <row r="43" spans="1:5" ht="24" customHeight="1" x14ac:dyDescent="0.3">
      <c r="A43" s="94"/>
      <c r="B43" s="5" t="s">
        <v>81</v>
      </c>
      <c r="C43" s="6">
        <v>1073460</v>
      </c>
      <c r="D43" s="7" t="s">
        <v>182</v>
      </c>
      <c r="E43" s="6"/>
    </row>
    <row r="44" spans="1:5" ht="24" customHeight="1" x14ac:dyDescent="0.3">
      <c r="A44" s="94"/>
      <c r="B44" s="5" t="s">
        <v>92</v>
      </c>
      <c r="C44" s="6">
        <v>0</v>
      </c>
      <c r="D44" s="7" t="s">
        <v>182</v>
      </c>
      <c r="E44" s="6"/>
    </row>
    <row r="45" spans="1:5" ht="24" customHeight="1" x14ac:dyDescent="0.3">
      <c r="A45" s="94"/>
      <c r="B45" s="5" t="s">
        <v>84</v>
      </c>
      <c r="C45" s="6">
        <v>2654400</v>
      </c>
      <c r="D45" s="7" t="s">
        <v>182</v>
      </c>
      <c r="E45" s="6"/>
    </row>
    <row r="46" spans="1:5" ht="24" customHeight="1" x14ac:dyDescent="0.3">
      <c r="A46" s="88" t="s">
        <v>204</v>
      </c>
      <c r="B46" s="88"/>
      <c r="C46" s="6">
        <f>SUM(C42:C45)</f>
        <v>10641310</v>
      </c>
      <c r="D46" s="7"/>
      <c r="E46" s="6"/>
    </row>
    <row r="47" spans="1:5" ht="35.450000000000003" customHeight="1" x14ac:dyDescent="0.3">
      <c r="A47" s="8" t="s">
        <v>108</v>
      </c>
      <c r="B47" s="5" t="s">
        <v>20</v>
      </c>
      <c r="C47" s="6">
        <v>1248460</v>
      </c>
      <c r="D47" s="7" t="s">
        <v>182</v>
      </c>
      <c r="E47" s="6"/>
    </row>
    <row r="48" spans="1:5" ht="24" customHeight="1" x14ac:dyDescent="0.3">
      <c r="A48" s="88" t="s">
        <v>205</v>
      </c>
      <c r="B48" s="88"/>
      <c r="C48" s="6">
        <f>SUM(C47)</f>
        <v>1248460</v>
      </c>
      <c r="D48" s="7"/>
      <c r="E48" s="6"/>
    </row>
    <row r="49" spans="1:5" ht="24" customHeight="1" x14ac:dyDescent="0.3">
      <c r="A49" s="91" t="s">
        <v>109</v>
      </c>
      <c r="B49" s="5" t="s">
        <v>73</v>
      </c>
      <c r="C49" s="6">
        <v>21000000</v>
      </c>
      <c r="D49" s="7" t="s">
        <v>182</v>
      </c>
      <c r="E49" s="6"/>
    </row>
    <row r="50" spans="1:5" ht="24" customHeight="1" x14ac:dyDescent="0.3">
      <c r="A50" s="92"/>
      <c r="B50" s="5" t="s">
        <v>75</v>
      </c>
      <c r="C50" s="6">
        <v>1749960</v>
      </c>
      <c r="D50" s="7" t="s">
        <v>182</v>
      </c>
      <c r="E50" s="6"/>
    </row>
    <row r="51" spans="1:5" ht="24" customHeight="1" x14ac:dyDescent="0.3">
      <c r="A51" s="92"/>
      <c r="B51" s="5" t="s">
        <v>76</v>
      </c>
      <c r="C51" s="6">
        <v>1863730</v>
      </c>
      <c r="D51" s="7" t="s">
        <v>182</v>
      </c>
      <c r="E51" s="6"/>
    </row>
    <row r="52" spans="1:5" ht="24" customHeight="1" x14ac:dyDescent="0.3">
      <c r="A52" s="93"/>
      <c r="B52" s="5" t="s">
        <v>77</v>
      </c>
      <c r="C52" s="6">
        <v>0</v>
      </c>
      <c r="D52" s="7" t="s">
        <v>182</v>
      </c>
      <c r="E52" s="6"/>
    </row>
    <row r="53" spans="1:5" ht="24" customHeight="1" x14ac:dyDescent="0.3">
      <c r="A53" s="88" t="s">
        <v>206</v>
      </c>
      <c r="B53" s="88"/>
      <c r="C53" s="6">
        <f>SUM(C49:C52)</f>
        <v>24613690</v>
      </c>
      <c r="D53" s="7"/>
      <c r="E53" s="6"/>
    </row>
    <row r="54" spans="1:5" ht="24" customHeight="1" x14ac:dyDescent="0.3">
      <c r="A54" s="91" t="s">
        <v>110</v>
      </c>
      <c r="B54" s="5" t="s">
        <v>80</v>
      </c>
      <c r="C54" s="6">
        <v>559690</v>
      </c>
      <c r="D54" s="7" t="s">
        <v>182</v>
      </c>
      <c r="E54" s="6"/>
    </row>
    <row r="55" spans="1:5" ht="24" customHeight="1" x14ac:dyDescent="0.3">
      <c r="A55" s="92"/>
      <c r="B55" s="5" t="s">
        <v>91</v>
      </c>
      <c r="C55" s="6">
        <v>194000</v>
      </c>
      <c r="D55" s="7" t="s">
        <v>182</v>
      </c>
      <c r="E55" s="6"/>
    </row>
    <row r="56" spans="1:5" ht="24" customHeight="1" x14ac:dyDescent="0.3">
      <c r="A56" s="93"/>
      <c r="B56" s="5" t="s">
        <v>84</v>
      </c>
      <c r="C56" s="6">
        <v>800000</v>
      </c>
      <c r="D56" s="7" t="s">
        <v>182</v>
      </c>
      <c r="E56" s="6"/>
    </row>
    <row r="57" spans="1:5" ht="24" customHeight="1" x14ac:dyDescent="0.3">
      <c r="A57" s="88" t="s">
        <v>207</v>
      </c>
      <c r="B57" s="88"/>
      <c r="C57" s="6">
        <f>SUM(C54:C56)</f>
        <v>1553690</v>
      </c>
      <c r="D57" s="7"/>
      <c r="E57" s="6"/>
    </row>
    <row r="58" spans="1:5" ht="37.9" customHeight="1" x14ac:dyDescent="0.3">
      <c r="A58" s="8" t="s">
        <v>111</v>
      </c>
      <c r="B58" s="5" t="s">
        <v>20</v>
      </c>
      <c r="C58" s="6">
        <v>3633200</v>
      </c>
      <c r="D58" s="7" t="s">
        <v>182</v>
      </c>
      <c r="E58" s="6"/>
    </row>
    <row r="59" spans="1:5" ht="24" customHeight="1" x14ac:dyDescent="0.3">
      <c r="A59" s="88" t="s">
        <v>208</v>
      </c>
      <c r="B59" s="88"/>
      <c r="C59" s="6">
        <f>SUM(C58)</f>
        <v>3633200</v>
      </c>
      <c r="D59" s="7"/>
      <c r="E59" s="6"/>
    </row>
    <row r="60" spans="1:5" ht="31.9" customHeight="1" x14ac:dyDescent="0.3">
      <c r="A60" s="8" t="s">
        <v>112</v>
      </c>
      <c r="B60" s="5" t="s">
        <v>16</v>
      </c>
      <c r="C60" s="6">
        <v>1090440</v>
      </c>
      <c r="D60" s="7" t="s">
        <v>182</v>
      </c>
      <c r="E60" s="6"/>
    </row>
    <row r="61" spans="1:5" ht="24" customHeight="1" x14ac:dyDescent="0.3">
      <c r="A61" s="88" t="s">
        <v>209</v>
      </c>
      <c r="B61" s="88"/>
      <c r="C61" s="6">
        <f>SUM(C60)</f>
        <v>1090440</v>
      </c>
      <c r="D61" s="7"/>
      <c r="E61" s="6"/>
    </row>
    <row r="62" spans="1:5" ht="36.6" customHeight="1" x14ac:dyDescent="0.3">
      <c r="A62" s="8" t="s">
        <v>113</v>
      </c>
      <c r="B62" s="5" t="s">
        <v>73</v>
      </c>
      <c r="C62" s="6">
        <v>25400000</v>
      </c>
      <c r="D62" s="7" t="s">
        <v>182</v>
      </c>
      <c r="E62" s="6"/>
    </row>
    <row r="63" spans="1:5" ht="24" customHeight="1" x14ac:dyDescent="0.3">
      <c r="A63" s="10"/>
      <c r="B63" s="5" t="s">
        <v>114</v>
      </c>
      <c r="C63" s="6">
        <v>560000</v>
      </c>
      <c r="D63" s="7" t="s">
        <v>182</v>
      </c>
      <c r="E63" s="6"/>
    </row>
    <row r="64" spans="1:5" ht="24" customHeight="1" x14ac:dyDescent="0.3">
      <c r="A64" s="10"/>
      <c r="B64" s="5" t="s">
        <v>76</v>
      </c>
      <c r="C64" s="6">
        <v>824290</v>
      </c>
      <c r="D64" s="7" t="s">
        <v>182</v>
      </c>
      <c r="E64" s="6"/>
    </row>
    <row r="65" spans="1:5" ht="24" customHeight="1" x14ac:dyDescent="0.3">
      <c r="A65" s="88" t="s">
        <v>210</v>
      </c>
      <c r="B65" s="88"/>
      <c r="C65" s="6">
        <f>SUM(C62:C64)</f>
        <v>26784290</v>
      </c>
      <c r="D65" s="7"/>
      <c r="E65" s="6"/>
    </row>
    <row r="66" spans="1:5" ht="31.9" customHeight="1" x14ac:dyDescent="0.3">
      <c r="A66" s="8" t="s">
        <v>115</v>
      </c>
      <c r="B66" s="5" t="s">
        <v>80</v>
      </c>
      <c r="C66" s="6">
        <v>1500000</v>
      </c>
      <c r="D66" s="7" t="s">
        <v>182</v>
      </c>
      <c r="E66" s="6"/>
    </row>
    <row r="67" spans="1:5" ht="24" customHeight="1" x14ac:dyDescent="0.3">
      <c r="A67" s="10"/>
      <c r="B67" s="5" t="s">
        <v>84</v>
      </c>
      <c r="C67" s="6">
        <v>49000</v>
      </c>
      <c r="D67" s="7" t="s">
        <v>182</v>
      </c>
      <c r="E67" s="6"/>
    </row>
    <row r="68" spans="1:5" ht="24" customHeight="1" x14ac:dyDescent="0.3">
      <c r="A68" s="88" t="s">
        <v>211</v>
      </c>
      <c r="B68" s="88"/>
      <c r="C68" s="6">
        <f>SUM(C66:C67)</f>
        <v>1549000</v>
      </c>
      <c r="D68" s="7"/>
      <c r="E68" s="6"/>
    </row>
    <row r="69" spans="1:5" ht="24" customHeight="1" x14ac:dyDescent="0.3">
      <c r="A69" s="95" t="s">
        <v>45</v>
      </c>
      <c r="B69" s="5" t="s">
        <v>116</v>
      </c>
      <c r="C69" s="6">
        <v>3613800</v>
      </c>
      <c r="D69" s="7" t="s">
        <v>182</v>
      </c>
      <c r="E69" s="6"/>
    </row>
    <row r="70" spans="1:5" ht="24" customHeight="1" x14ac:dyDescent="0.3">
      <c r="A70" s="95"/>
      <c r="B70" s="5" t="s">
        <v>117</v>
      </c>
      <c r="C70" s="6">
        <v>2013000</v>
      </c>
      <c r="D70" s="7" t="s">
        <v>182</v>
      </c>
      <c r="E70" s="6"/>
    </row>
    <row r="71" spans="1:5" ht="24" customHeight="1" x14ac:dyDescent="0.3">
      <c r="A71" s="95"/>
      <c r="B71" s="5" t="s">
        <v>118</v>
      </c>
      <c r="C71" s="6">
        <v>816610</v>
      </c>
      <c r="D71" s="7" t="s">
        <v>182</v>
      </c>
      <c r="E71" s="6"/>
    </row>
    <row r="72" spans="1:5" ht="24" customHeight="1" x14ac:dyDescent="0.3">
      <c r="A72" s="88" t="s">
        <v>212</v>
      </c>
      <c r="B72" s="88"/>
      <c r="C72" s="6">
        <f>SUM(C69:C71)</f>
        <v>6443410</v>
      </c>
      <c r="D72" s="7"/>
      <c r="E72" s="6"/>
    </row>
    <row r="73" spans="1:5" ht="24" customHeight="1" x14ac:dyDescent="0.3">
      <c r="A73" s="10" t="s">
        <v>46</v>
      </c>
      <c r="B73" s="5" t="s">
        <v>119</v>
      </c>
      <c r="C73" s="6">
        <v>3412400</v>
      </c>
      <c r="D73" s="7" t="s">
        <v>182</v>
      </c>
      <c r="E73" s="6"/>
    </row>
    <row r="74" spans="1:5" ht="24" customHeight="1" x14ac:dyDescent="0.3">
      <c r="A74" s="88" t="s">
        <v>213</v>
      </c>
      <c r="B74" s="88"/>
      <c r="C74" s="6">
        <f>SUM(C73:C73)</f>
        <v>3412400</v>
      </c>
      <c r="D74" s="7"/>
      <c r="E74" s="6"/>
    </row>
    <row r="75" spans="1:5" ht="30" customHeight="1" x14ac:dyDescent="0.3">
      <c r="A75" s="8" t="s">
        <v>120</v>
      </c>
      <c r="B75" s="5" t="s">
        <v>20</v>
      </c>
      <c r="C75" s="6">
        <v>2754200</v>
      </c>
      <c r="D75" s="7" t="s">
        <v>182</v>
      </c>
      <c r="E75" s="6"/>
    </row>
    <row r="76" spans="1:5" ht="24" customHeight="1" x14ac:dyDescent="0.3">
      <c r="A76" s="88" t="s">
        <v>256</v>
      </c>
      <c r="B76" s="88"/>
      <c r="C76" s="6">
        <v>2754200</v>
      </c>
      <c r="D76" s="7"/>
      <c r="E76" s="6"/>
    </row>
    <row r="77" spans="1:5" ht="24" customHeight="1" x14ac:dyDescent="0.3">
      <c r="A77" s="10" t="s">
        <v>121</v>
      </c>
      <c r="B77" s="5" t="s">
        <v>20</v>
      </c>
      <c r="C77" s="6">
        <v>4547200</v>
      </c>
      <c r="D77" s="7" t="s">
        <v>182</v>
      </c>
      <c r="E77" s="6"/>
    </row>
    <row r="78" spans="1:5" ht="24" customHeight="1" x14ac:dyDescent="0.3">
      <c r="A78" s="88" t="s">
        <v>214</v>
      </c>
      <c r="B78" s="88"/>
      <c r="C78" s="6">
        <f>SUM(C77:C77)</f>
        <v>4547200</v>
      </c>
      <c r="D78" s="7"/>
      <c r="E78" s="6"/>
    </row>
    <row r="79" spans="1:5" ht="24" customHeight="1" x14ac:dyDescent="0.3">
      <c r="A79" s="12" t="s">
        <v>122</v>
      </c>
      <c r="B79" s="5" t="s">
        <v>16</v>
      </c>
      <c r="C79" s="6">
        <v>425150</v>
      </c>
      <c r="D79" s="7" t="s">
        <v>182</v>
      </c>
      <c r="E79" s="6"/>
    </row>
    <row r="80" spans="1:5" ht="24" customHeight="1" x14ac:dyDescent="0.3">
      <c r="A80" s="88" t="s">
        <v>215</v>
      </c>
      <c r="B80" s="88"/>
      <c r="C80" s="6">
        <f>SUM(C79:C79)</f>
        <v>425150</v>
      </c>
      <c r="D80" s="7"/>
      <c r="E80" s="6"/>
    </row>
    <row r="81" spans="1:5" ht="24" customHeight="1" x14ac:dyDescent="0.3">
      <c r="A81" s="10" t="s">
        <v>123</v>
      </c>
      <c r="B81" s="5" t="s">
        <v>124</v>
      </c>
      <c r="C81" s="6">
        <v>14945300</v>
      </c>
      <c r="D81" s="7" t="s">
        <v>182</v>
      </c>
      <c r="E81" s="6"/>
    </row>
    <row r="82" spans="1:5" ht="24" customHeight="1" x14ac:dyDescent="0.3">
      <c r="A82" s="88" t="s">
        <v>216</v>
      </c>
      <c r="B82" s="88"/>
      <c r="C82" s="6">
        <f>SUM(C81)</f>
        <v>14945300</v>
      </c>
      <c r="D82" s="7"/>
      <c r="E82" s="6"/>
    </row>
    <row r="83" spans="1:5" ht="24" customHeight="1" x14ac:dyDescent="0.3">
      <c r="A83" s="91" t="s">
        <v>231</v>
      </c>
      <c r="B83" s="11" t="s">
        <v>232</v>
      </c>
      <c r="C83" s="32">
        <v>168834290</v>
      </c>
      <c r="D83" s="28" t="s">
        <v>182</v>
      </c>
      <c r="E83" s="5"/>
    </row>
    <row r="84" spans="1:5" ht="24" customHeight="1" x14ac:dyDescent="0.3">
      <c r="A84" s="92"/>
      <c r="B84" s="11" t="s">
        <v>233</v>
      </c>
      <c r="C84" s="25">
        <v>36796990</v>
      </c>
      <c r="D84" s="28" t="s">
        <v>182</v>
      </c>
      <c r="E84" s="5"/>
    </row>
    <row r="85" spans="1:5" ht="24" customHeight="1" x14ac:dyDescent="0.3">
      <c r="A85" s="92"/>
      <c r="B85" s="11" t="s">
        <v>234</v>
      </c>
      <c r="C85" s="25">
        <v>840000</v>
      </c>
      <c r="D85" s="28" t="s">
        <v>182</v>
      </c>
      <c r="E85" s="5"/>
    </row>
    <row r="86" spans="1:5" ht="24" customHeight="1" x14ac:dyDescent="0.3">
      <c r="A86" s="92"/>
      <c r="B86" s="11" t="s">
        <v>235</v>
      </c>
      <c r="C86" s="25">
        <v>7340000</v>
      </c>
      <c r="D86" s="28" t="s">
        <v>182</v>
      </c>
      <c r="E86" s="5"/>
    </row>
    <row r="87" spans="1:5" ht="24" customHeight="1" x14ac:dyDescent="0.3">
      <c r="A87" s="93"/>
      <c r="B87" s="11" t="s">
        <v>243</v>
      </c>
      <c r="C87" s="25">
        <v>2400000</v>
      </c>
      <c r="D87" s="9" t="s">
        <v>182</v>
      </c>
      <c r="E87" s="5"/>
    </row>
    <row r="88" spans="1:5" ht="24" customHeight="1" x14ac:dyDescent="0.3">
      <c r="A88" s="89" t="s">
        <v>244</v>
      </c>
      <c r="B88" s="90"/>
      <c r="C88" s="25">
        <f>SUM(C83:C87)</f>
        <v>216211280</v>
      </c>
      <c r="D88" s="9"/>
      <c r="E88" s="5"/>
    </row>
    <row r="89" spans="1:5" ht="24" customHeight="1" x14ac:dyDescent="0.3">
      <c r="A89" s="91" t="s">
        <v>236</v>
      </c>
      <c r="B89" s="11" t="s">
        <v>237</v>
      </c>
      <c r="C89" s="25">
        <v>19792300</v>
      </c>
      <c r="D89" s="28" t="s">
        <v>182</v>
      </c>
      <c r="E89" s="5"/>
    </row>
    <row r="90" spans="1:5" ht="24" customHeight="1" x14ac:dyDescent="0.3">
      <c r="A90" s="92"/>
      <c r="B90" s="11" t="s">
        <v>238</v>
      </c>
      <c r="C90" s="25">
        <v>1997140</v>
      </c>
      <c r="D90" s="28" t="s">
        <v>182</v>
      </c>
      <c r="E90" s="5"/>
    </row>
    <row r="91" spans="1:5" ht="24" customHeight="1" x14ac:dyDescent="0.3">
      <c r="A91" s="92"/>
      <c r="B91" s="11" t="s">
        <v>239</v>
      </c>
      <c r="C91" s="25">
        <v>1685970</v>
      </c>
      <c r="D91" s="28" t="s">
        <v>182</v>
      </c>
      <c r="E91" s="5"/>
    </row>
    <row r="92" spans="1:5" ht="24" customHeight="1" x14ac:dyDescent="0.3">
      <c r="A92" s="92"/>
      <c r="B92" s="11" t="s">
        <v>240</v>
      </c>
      <c r="C92" s="25">
        <v>440000</v>
      </c>
      <c r="D92" s="28" t="s">
        <v>182</v>
      </c>
      <c r="E92" s="5"/>
    </row>
    <row r="93" spans="1:5" ht="24" customHeight="1" x14ac:dyDescent="0.3">
      <c r="A93" s="92"/>
      <c r="B93" s="11" t="s">
        <v>241</v>
      </c>
      <c r="C93" s="25">
        <v>500000</v>
      </c>
      <c r="D93" s="28" t="s">
        <v>182</v>
      </c>
      <c r="E93" s="5"/>
    </row>
    <row r="94" spans="1:5" ht="24" customHeight="1" x14ac:dyDescent="0.3">
      <c r="A94" s="93"/>
      <c r="B94" s="11" t="s">
        <v>242</v>
      </c>
      <c r="C94" s="25">
        <v>9181536</v>
      </c>
      <c r="D94" s="28" t="s">
        <v>182</v>
      </c>
      <c r="E94" s="5"/>
    </row>
    <row r="95" spans="1:5" ht="24" customHeight="1" x14ac:dyDescent="0.3">
      <c r="A95" s="89" t="s">
        <v>245</v>
      </c>
      <c r="B95" s="90"/>
      <c r="C95" s="25">
        <f>SUM(C89:C94)</f>
        <v>33596946</v>
      </c>
      <c r="D95" s="9"/>
      <c r="E95" s="5"/>
    </row>
    <row r="96" spans="1:5" ht="24" customHeight="1" x14ac:dyDescent="0.3">
      <c r="A96" s="88" t="s">
        <v>255</v>
      </c>
      <c r="B96" s="88"/>
      <c r="C96" s="32">
        <f>C8+C12+C18+C24+C28+C30+C34+C36+C41+C46+C48+C53+C57+C59+C61+C65+C68+C72+C74+C76+C78+C80+C82+C88+C95</f>
        <v>489909126</v>
      </c>
      <c r="D96" s="33"/>
      <c r="E96" s="5"/>
    </row>
  </sheetData>
  <mergeCells count="40">
    <mergeCell ref="A31:A33"/>
    <mergeCell ref="A1:E1"/>
    <mergeCell ref="A76:B76"/>
    <mergeCell ref="A78:B78"/>
    <mergeCell ref="A80:B80"/>
    <mergeCell ref="A59:B59"/>
    <mergeCell ref="A61:B61"/>
    <mergeCell ref="A65:B65"/>
    <mergeCell ref="A48:B48"/>
    <mergeCell ref="A49:A52"/>
    <mergeCell ref="A53:B53"/>
    <mergeCell ref="A54:A56"/>
    <mergeCell ref="A57:B57"/>
    <mergeCell ref="A34:B34"/>
    <mergeCell ref="A36:B36"/>
    <mergeCell ref="A37:A40"/>
    <mergeCell ref="A30:B30"/>
    <mergeCell ref="A3:A7"/>
    <mergeCell ref="A8:B8"/>
    <mergeCell ref="A9:A11"/>
    <mergeCell ref="A12:B12"/>
    <mergeCell ref="A13:A17"/>
    <mergeCell ref="A18:B18"/>
    <mergeCell ref="A19:A23"/>
    <mergeCell ref="A24:B24"/>
    <mergeCell ref="A25:A27"/>
    <mergeCell ref="A28:B28"/>
    <mergeCell ref="A41:B41"/>
    <mergeCell ref="A42:A45"/>
    <mergeCell ref="A46:B46"/>
    <mergeCell ref="A82:B82"/>
    <mergeCell ref="A68:B68"/>
    <mergeCell ref="A69:A71"/>
    <mergeCell ref="A72:B72"/>
    <mergeCell ref="A74:B74"/>
    <mergeCell ref="A96:B96"/>
    <mergeCell ref="A88:B88"/>
    <mergeCell ref="A95:B95"/>
    <mergeCell ref="A83:A87"/>
    <mergeCell ref="A89:A94"/>
  </mergeCells>
  <phoneticPr fontId="2" type="noConversion"/>
  <pageMargins left="0.54" right="0.15748031496062992" top="0.74803149606299213" bottom="0.74803149606299213" header="0.31496062992125984" footer="0.31496062992125984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E22" sqref="E22"/>
    </sheetView>
  </sheetViews>
  <sheetFormatPr defaultRowHeight="16.5" x14ac:dyDescent="0.3"/>
  <cols>
    <col min="2" max="5" width="20.625" customWidth="1"/>
  </cols>
  <sheetData>
    <row r="1" spans="1:5" ht="84" customHeight="1" x14ac:dyDescent="0.3">
      <c r="A1" s="53" t="s">
        <v>225</v>
      </c>
      <c r="B1" s="53"/>
      <c r="C1" s="53"/>
      <c r="D1" s="53"/>
      <c r="E1" s="53"/>
    </row>
    <row r="2" spans="1:5" ht="24" customHeight="1" x14ac:dyDescent="0.3">
      <c r="A2" s="4" t="s">
        <v>148</v>
      </c>
      <c r="B2" s="4" t="s">
        <v>217</v>
      </c>
      <c r="C2" s="4" t="s">
        <v>218</v>
      </c>
      <c r="D2" s="4" t="s">
        <v>182</v>
      </c>
      <c r="E2" s="4" t="s">
        <v>219</v>
      </c>
    </row>
    <row r="3" spans="1:5" ht="24" customHeight="1" x14ac:dyDescent="0.3">
      <c r="A3" s="97" t="s">
        <v>223</v>
      </c>
      <c r="B3" s="5" t="s">
        <v>78</v>
      </c>
      <c r="C3" s="6">
        <v>238000</v>
      </c>
      <c r="D3" s="7" t="s">
        <v>182</v>
      </c>
      <c r="E3" s="6"/>
    </row>
    <row r="4" spans="1:5" ht="24" customHeight="1" x14ac:dyDescent="0.3">
      <c r="A4" s="99"/>
      <c r="B4" s="5" t="s">
        <v>79</v>
      </c>
      <c r="C4" s="6">
        <v>1678800</v>
      </c>
      <c r="D4" s="7" t="s">
        <v>182</v>
      </c>
      <c r="E4" s="6"/>
    </row>
    <row r="5" spans="1:5" ht="24" customHeight="1" x14ac:dyDescent="0.3">
      <c r="A5" s="100" t="s">
        <v>224</v>
      </c>
      <c r="B5" s="101"/>
      <c r="C5" s="6">
        <f>SUM(C3:C4)</f>
        <v>1916800</v>
      </c>
      <c r="D5" s="7"/>
      <c r="E5" s="6"/>
    </row>
    <row r="6" spans="1:5" ht="24" customHeight="1" x14ac:dyDescent="0.3">
      <c r="A6" s="97" t="s">
        <v>16</v>
      </c>
      <c r="B6" s="5" t="s">
        <v>80</v>
      </c>
      <c r="C6" s="6">
        <v>5407530</v>
      </c>
      <c r="D6" s="7" t="s">
        <v>182</v>
      </c>
      <c r="E6" s="6"/>
    </row>
    <row r="7" spans="1:5" ht="24" customHeight="1" x14ac:dyDescent="0.3">
      <c r="A7" s="98"/>
      <c r="B7" s="5" t="s">
        <v>81</v>
      </c>
      <c r="C7" s="6">
        <v>1229060</v>
      </c>
      <c r="D7" s="7" t="s">
        <v>182</v>
      </c>
      <c r="E7" s="6"/>
    </row>
    <row r="8" spans="1:5" ht="24" customHeight="1" x14ac:dyDescent="0.3">
      <c r="A8" s="98"/>
      <c r="B8" s="5" t="s">
        <v>82</v>
      </c>
      <c r="C8" s="6">
        <v>616770</v>
      </c>
      <c r="D8" s="7" t="s">
        <v>182</v>
      </c>
      <c r="E8" s="6"/>
    </row>
    <row r="9" spans="1:5" ht="24" customHeight="1" x14ac:dyDescent="0.3">
      <c r="A9" s="98"/>
      <c r="B9" s="5" t="s">
        <v>226</v>
      </c>
      <c r="C9" s="6">
        <v>588100</v>
      </c>
      <c r="D9" s="7" t="s">
        <v>182</v>
      </c>
      <c r="E9" s="6"/>
    </row>
    <row r="10" spans="1:5" ht="24" customHeight="1" x14ac:dyDescent="0.3">
      <c r="A10" s="100" t="s">
        <v>228</v>
      </c>
      <c r="B10" s="101"/>
      <c r="C10" s="6">
        <f>SUM(C6:C9)</f>
        <v>7841460</v>
      </c>
      <c r="D10" s="7"/>
      <c r="E10" s="6"/>
    </row>
    <row r="11" spans="1:5" ht="24" customHeight="1" x14ac:dyDescent="0.3">
      <c r="A11" s="96" t="s">
        <v>227</v>
      </c>
      <c r="B11" s="96"/>
      <c r="C11" s="6">
        <f>SUM(C5+C10)</f>
        <v>9758260</v>
      </c>
      <c r="D11" s="7"/>
      <c r="E11" s="6"/>
    </row>
  </sheetData>
  <mergeCells count="6">
    <mergeCell ref="A1:E1"/>
    <mergeCell ref="A11:B11"/>
    <mergeCell ref="A3:A4"/>
    <mergeCell ref="A5:B5"/>
    <mergeCell ref="A6:A9"/>
    <mergeCell ref="A10:B10"/>
  </mergeCells>
  <phoneticPr fontId="2" type="noConversion"/>
  <pageMargins left="0.55000000000000004" right="0.61" top="0.74803149606299213" bottom="0.74803149606299213" header="0.31496062992125984" footer="0.31496062992125984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J13" sqref="J13"/>
    </sheetView>
  </sheetViews>
  <sheetFormatPr defaultRowHeight="16.5" x14ac:dyDescent="0.3"/>
  <cols>
    <col min="1" max="1" width="13.125" style="2" customWidth="1"/>
    <col min="2" max="2" width="21.5" customWidth="1"/>
    <col min="3" max="3" width="21.625" customWidth="1"/>
    <col min="4" max="4" width="18.125" customWidth="1"/>
    <col min="5" max="5" width="16.5" customWidth="1"/>
  </cols>
  <sheetData>
    <row r="1" spans="1:5" ht="84" customHeight="1" x14ac:dyDescent="0.3">
      <c r="A1" s="53" t="s">
        <v>221</v>
      </c>
      <c r="B1" s="53"/>
      <c r="C1" s="53"/>
      <c r="D1" s="53"/>
      <c r="E1" s="53"/>
    </row>
    <row r="2" spans="1:5" ht="24" customHeight="1" x14ac:dyDescent="0.3">
      <c r="A2" s="4" t="s">
        <v>148</v>
      </c>
      <c r="B2" s="4" t="s">
        <v>217</v>
      </c>
      <c r="C2" s="4" t="s">
        <v>218</v>
      </c>
      <c r="D2" s="4" t="s">
        <v>182</v>
      </c>
      <c r="E2" s="4" t="s">
        <v>219</v>
      </c>
    </row>
    <row r="3" spans="1:5" ht="24" customHeight="1" x14ac:dyDescent="0.3">
      <c r="A3" s="96" t="s">
        <v>12</v>
      </c>
      <c r="B3" s="5" t="s">
        <v>73</v>
      </c>
      <c r="C3" s="6">
        <v>114437200</v>
      </c>
      <c r="D3" s="7" t="s">
        <v>182</v>
      </c>
      <c r="E3" s="6"/>
    </row>
    <row r="4" spans="1:5" ht="24" customHeight="1" x14ac:dyDescent="0.3">
      <c r="A4" s="96"/>
      <c r="B4" s="5" t="s">
        <v>74</v>
      </c>
      <c r="C4" s="6">
        <v>2200000</v>
      </c>
      <c r="D4" s="7" t="s">
        <v>182</v>
      </c>
      <c r="E4" s="6"/>
    </row>
    <row r="5" spans="1:5" ht="24" customHeight="1" x14ac:dyDescent="0.3">
      <c r="A5" s="96"/>
      <c r="B5" s="5" t="s">
        <v>75</v>
      </c>
      <c r="C5" s="6">
        <v>9536290</v>
      </c>
      <c r="D5" s="7" t="s">
        <v>182</v>
      </c>
      <c r="E5" s="6"/>
    </row>
    <row r="6" spans="1:5" ht="24" customHeight="1" x14ac:dyDescent="0.3">
      <c r="A6" s="96"/>
      <c r="B6" s="5" t="s">
        <v>76</v>
      </c>
      <c r="C6" s="6">
        <v>9937640</v>
      </c>
      <c r="D6" s="7" t="s">
        <v>182</v>
      </c>
      <c r="E6" s="6"/>
    </row>
    <row r="7" spans="1:5" ht="24" customHeight="1" x14ac:dyDescent="0.3">
      <c r="A7" s="96"/>
      <c r="B7" s="5" t="s">
        <v>77</v>
      </c>
      <c r="C7" s="6">
        <v>0</v>
      </c>
      <c r="D7" s="7" t="s">
        <v>182</v>
      </c>
      <c r="E7" s="6"/>
    </row>
    <row r="8" spans="1:5" ht="24" customHeight="1" x14ac:dyDescent="0.3">
      <c r="A8" s="96" t="s">
        <v>222</v>
      </c>
      <c r="B8" s="96"/>
      <c r="C8" s="6">
        <f>SUM(C3:C7)</f>
        <v>136111130</v>
      </c>
      <c r="D8" s="7"/>
      <c r="E8" s="6"/>
    </row>
  </sheetData>
  <mergeCells count="3">
    <mergeCell ref="A1:E1"/>
    <mergeCell ref="A3:A7"/>
    <mergeCell ref="A8:B8"/>
  </mergeCells>
  <phoneticPr fontId="2" type="noConversion"/>
  <pageMargins left="0.55000000000000004" right="0.39370078740157483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결산총괄표</vt:lpstr>
      <vt:lpstr>세입결산서</vt:lpstr>
      <vt:lpstr>세출결산서</vt:lpstr>
      <vt:lpstr>정부보조금명세서</vt:lpstr>
      <vt:lpstr>사업비명세서</vt:lpstr>
      <vt:lpstr>사무비명세서</vt:lpstr>
      <vt:lpstr>인건비명세서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장ㅇ</dc:creator>
  <cp:lastModifiedBy>AutoBVT</cp:lastModifiedBy>
  <cp:lastPrinted>2020-03-30T05:03:38Z</cp:lastPrinted>
  <dcterms:created xsi:type="dcterms:W3CDTF">2020-02-01T14:59:02Z</dcterms:created>
  <dcterms:modified xsi:type="dcterms:W3CDTF">2020-04-02T01:14:56Z</dcterms:modified>
</cp:coreProperties>
</file>