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SPC\Desktop\예산결산공시\"/>
    </mc:Choice>
  </mc:AlternateContent>
  <bookViews>
    <workbookView xWindow="0" yWindow="0" windowWidth="14400" windowHeight="12255" activeTab="2"/>
  </bookViews>
  <sheets>
    <sheet name="총괄표" sheetId="2" r:id="rId1"/>
    <sheet name="세입" sheetId="1" r:id="rId2"/>
    <sheet name="세출" sheetId="6" r:id="rId3"/>
  </sheets>
  <calcPr calcId="162913"/>
</workbook>
</file>

<file path=xl/calcChain.xml><?xml version="1.0" encoding="utf-8"?>
<calcChain xmlns="http://schemas.openxmlformats.org/spreadsheetml/2006/main">
  <c r="G11" i="2" l="1"/>
  <c r="F11" i="2"/>
  <c r="F10" i="2"/>
  <c r="G9" i="2"/>
  <c r="F9" i="2"/>
  <c r="I34" i="6"/>
  <c r="I33" i="6"/>
  <c r="C12" i="2"/>
  <c r="C12" i="1"/>
  <c r="B12" i="2"/>
  <c r="F68" i="6"/>
  <c r="F35" i="6"/>
  <c r="F26" i="6"/>
  <c r="F21" i="1"/>
  <c r="H125" i="6" l="1"/>
  <c r="I125" i="6" s="1"/>
  <c r="H15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4" i="6"/>
  <c r="I123" i="6"/>
  <c r="I122" i="6"/>
  <c r="I121" i="6"/>
  <c r="I120" i="6"/>
  <c r="I119" i="6"/>
  <c r="I118" i="6"/>
  <c r="I117" i="6"/>
  <c r="I116" i="6"/>
  <c r="I115" i="6"/>
  <c r="I114" i="6"/>
  <c r="E86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B9" i="2" l="1"/>
  <c r="C9" i="2"/>
  <c r="B10" i="2"/>
  <c r="C10" i="2"/>
  <c r="B11" i="2"/>
  <c r="C11" i="2"/>
  <c r="B13" i="2"/>
  <c r="C13" i="2"/>
  <c r="G155" i="6"/>
  <c r="H155" i="6" l="1"/>
  <c r="H152" i="6" l="1"/>
  <c r="E152" i="6"/>
  <c r="F144" i="6" l="1"/>
  <c r="G144" i="6"/>
  <c r="H144" i="6"/>
  <c r="F145" i="6"/>
  <c r="G145" i="6"/>
  <c r="H145" i="6"/>
  <c r="F146" i="6"/>
  <c r="G146" i="6"/>
  <c r="H146" i="6"/>
  <c r="E145" i="6"/>
  <c r="E146" i="6"/>
  <c r="E144" i="6"/>
  <c r="I54" i="6" l="1"/>
  <c r="I55" i="6"/>
  <c r="I56" i="6"/>
  <c r="I57" i="6"/>
  <c r="I58" i="6"/>
  <c r="I59" i="6"/>
  <c r="I60" i="6"/>
  <c r="I61" i="6"/>
  <c r="I62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147" i="6"/>
  <c r="F13" i="2" s="1"/>
  <c r="I148" i="6"/>
  <c r="G13" i="2" s="1"/>
  <c r="I150" i="6"/>
  <c r="F14" i="2" s="1"/>
  <c r="I151" i="6"/>
  <c r="G14" i="2" s="1"/>
  <c r="I152" i="6"/>
  <c r="I153" i="6"/>
  <c r="F15" i="2" s="1"/>
  <c r="I154" i="6"/>
  <c r="G15" i="2" s="1"/>
  <c r="I155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4" i="6"/>
  <c r="I25" i="6"/>
  <c r="I26" i="6"/>
  <c r="I30" i="6"/>
  <c r="I31" i="6"/>
  <c r="I32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6" i="6"/>
  <c r="I146" i="6" l="1"/>
  <c r="I145" i="6"/>
  <c r="G12" i="2" s="1"/>
  <c r="I144" i="6"/>
  <c r="F12" i="2" s="1"/>
  <c r="F14" i="1"/>
  <c r="F13" i="1"/>
  <c r="E27" i="6" l="1"/>
  <c r="H149" i="6"/>
  <c r="I149" i="6" s="1"/>
  <c r="H65" i="6"/>
  <c r="G65" i="6"/>
  <c r="F65" i="6"/>
  <c r="H64" i="6"/>
  <c r="G64" i="6"/>
  <c r="F64" i="6"/>
  <c r="H63" i="6"/>
  <c r="G63" i="6"/>
  <c r="F63" i="6"/>
  <c r="H50" i="6"/>
  <c r="G50" i="6"/>
  <c r="F50" i="6"/>
  <c r="H49" i="6"/>
  <c r="G49" i="6"/>
  <c r="F49" i="6"/>
  <c r="H48" i="6"/>
  <c r="G48" i="6"/>
  <c r="F48" i="6"/>
  <c r="H29" i="6"/>
  <c r="G29" i="6"/>
  <c r="F29" i="6"/>
  <c r="H28" i="6"/>
  <c r="G28" i="6"/>
  <c r="F28" i="6"/>
  <c r="H27" i="6"/>
  <c r="G27" i="6"/>
  <c r="F27" i="6"/>
  <c r="E28" i="6"/>
  <c r="H23" i="6"/>
  <c r="G23" i="6"/>
  <c r="H22" i="6"/>
  <c r="G22" i="6"/>
  <c r="F22" i="6"/>
  <c r="H21" i="6"/>
  <c r="G21" i="6"/>
  <c r="F21" i="6"/>
  <c r="I28" i="6" l="1"/>
  <c r="I27" i="6"/>
  <c r="H51" i="6"/>
  <c r="H156" i="6" s="1"/>
  <c r="F52" i="6"/>
  <c r="F157" i="6" s="1"/>
  <c r="E49" i="6"/>
  <c r="F53" i="6"/>
  <c r="E64" i="6"/>
  <c r="G53" i="6"/>
  <c r="G51" i="6"/>
  <c r="G156" i="6" s="1"/>
  <c r="G52" i="6"/>
  <c r="G157" i="6" s="1"/>
  <c r="E22" i="6"/>
  <c r="I22" i="6" s="1"/>
  <c r="G8" i="2" s="1"/>
  <c r="E48" i="6"/>
  <c r="F51" i="6"/>
  <c r="F156" i="6" s="1"/>
  <c r="E63" i="6"/>
  <c r="E21" i="6"/>
  <c r="I21" i="6" s="1"/>
  <c r="F8" i="2" s="1"/>
  <c r="H53" i="6"/>
  <c r="H52" i="6"/>
  <c r="H157" i="6" s="1"/>
  <c r="E29" i="6"/>
  <c r="I29" i="6" s="1"/>
  <c r="E23" i="6"/>
  <c r="I23" i="6" s="1"/>
  <c r="E50" i="6"/>
  <c r="I50" i="6" s="1"/>
  <c r="E65" i="6"/>
  <c r="I65" i="6" s="1"/>
  <c r="I64" i="6" l="1"/>
  <c r="I49" i="6"/>
  <c r="G10" i="2" s="1"/>
  <c r="I63" i="6"/>
  <c r="I48" i="6"/>
  <c r="H158" i="6"/>
  <c r="G158" i="6"/>
  <c r="F158" i="6"/>
  <c r="E52" i="6"/>
  <c r="I52" i="6" s="1"/>
  <c r="E51" i="6"/>
  <c r="I51" i="6" s="1"/>
  <c r="E53" i="6"/>
  <c r="I53" i="6" s="1"/>
  <c r="E158" i="6" l="1"/>
  <c r="I158" i="6" s="1"/>
  <c r="E156" i="6"/>
  <c r="I156" i="6" s="1"/>
  <c r="E157" i="6"/>
  <c r="I157" i="6" s="1"/>
  <c r="F7" i="1" l="1"/>
  <c r="F8" i="1"/>
  <c r="F9" i="1"/>
  <c r="F10" i="1"/>
  <c r="F11" i="1"/>
  <c r="F12" i="1"/>
  <c r="F15" i="1"/>
  <c r="F17" i="1"/>
  <c r="F18" i="1"/>
  <c r="F19" i="1"/>
  <c r="F20" i="1"/>
  <c r="F22" i="1"/>
  <c r="F6" i="1"/>
  <c r="D16" i="1"/>
  <c r="B8" i="2" s="1"/>
  <c r="E16" i="1"/>
  <c r="C8" i="2" s="1"/>
  <c r="F16" i="1" l="1"/>
  <c r="H9" i="2"/>
  <c r="H10" i="2"/>
  <c r="H11" i="2"/>
  <c r="H12" i="2"/>
  <c r="H13" i="2"/>
  <c r="H14" i="2"/>
  <c r="H15" i="2"/>
  <c r="H8" i="2"/>
  <c r="D9" i="2"/>
  <c r="D10" i="2"/>
  <c r="D11" i="2"/>
  <c r="D12" i="2"/>
  <c r="D13" i="2"/>
  <c r="D8" i="2"/>
  <c r="F16" i="2" l="1"/>
  <c r="G16" i="2"/>
  <c r="H16" i="2"/>
  <c r="C16" i="2" l="1"/>
  <c r="B16" i="2"/>
  <c r="D16" i="2"/>
  <c r="D23" i="1"/>
  <c r="E23" i="1"/>
  <c r="F23" i="1" l="1"/>
</calcChain>
</file>

<file path=xl/sharedStrings.xml><?xml version="1.0" encoding="utf-8"?>
<sst xmlns="http://schemas.openxmlformats.org/spreadsheetml/2006/main" count="298" uniqueCount="118">
  <si>
    <t>후원금</t>
  </si>
  <si>
    <t>계</t>
  </si>
  <si>
    <t>관</t>
  </si>
  <si>
    <t>항</t>
  </si>
  <si>
    <t>목</t>
  </si>
  <si>
    <t>사업수입</t>
  </si>
  <si>
    <t>국고보조금</t>
  </si>
  <si>
    <t>지정후원금</t>
  </si>
  <si>
    <t>후원금수입</t>
  </si>
  <si>
    <t>법인전입금</t>
  </si>
  <si>
    <t>전입금</t>
  </si>
  <si>
    <t>전년도이월금(후원금)</t>
  </si>
  <si>
    <t>이월금</t>
  </si>
  <si>
    <t>잡수입</t>
  </si>
  <si>
    <t>(단위:천원)</t>
  </si>
  <si>
    <t>과  목</t>
  </si>
  <si>
    <t>증  감</t>
  </si>
  <si>
    <t>비  고</t>
  </si>
  <si>
    <t>예산액</t>
  </si>
  <si>
    <t>결산액</t>
  </si>
  <si>
    <t>보조금</t>
  </si>
  <si>
    <t>통번역지원사업</t>
  </si>
  <si>
    <t>언어발달지원사업</t>
  </si>
  <si>
    <t>한국어교실사업</t>
  </si>
  <si>
    <t>방문교육이용자부담수입</t>
  </si>
  <si>
    <t>예금이자수입</t>
  </si>
  <si>
    <t>1. 세입결산서</t>
    <phoneticPr fontId="1" type="noConversion"/>
  </si>
  <si>
    <t>세  입</t>
    <phoneticPr fontId="1" type="noConversion"/>
  </si>
  <si>
    <t>예  산</t>
    <phoneticPr fontId="1" type="noConversion"/>
  </si>
  <si>
    <t>결  산</t>
    <phoneticPr fontId="1" type="noConversion"/>
  </si>
  <si>
    <t>증  감</t>
    <phoneticPr fontId="1" type="noConversion"/>
  </si>
  <si>
    <t>세  출</t>
    <phoneticPr fontId="1" type="noConversion"/>
  </si>
  <si>
    <t>보조금</t>
    <phoneticPr fontId="1" type="noConversion"/>
  </si>
  <si>
    <t>세입계</t>
    <phoneticPr fontId="1" type="noConversion"/>
  </si>
  <si>
    <t>과목</t>
  </si>
  <si>
    <t>구분</t>
  </si>
  <si>
    <t>시설부담</t>
  </si>
  <si>
    <t>급여</t>
  </si>
  <si>
    <t>예산</t>
  </si>
  <si>
    <t>결산</t>
  </si>
  <si>
    <t>증감</t>
  </si>
  <si>
    <t>제수당</t>
  </si>
  <si>
    <t>퇴직금 및 퇴직적립금</t>
  </si>
  <si>
    <t>사회보험부담금</t>
  </si>
  <si>
    <t>인건비</t>
  </si>
  <si>
    <t>기관운영비</t>
  </si>
  <si>
    <t>여비</t>
  </si>
  <si>
    <t>수용비 및 수수료</t>
  </si>
  <si>
    <t>공공요금</t>
  </si>
  <si>
    <t>제세공과금</t>
  </si>
  <si>
    <t>차량비</t>
  </si>
  <si>
    <t>기타운영비</t>
  </si>
  <si>
    <t>시설비</t>
  </si>
  <si>
    <t>자산취득비</t>
  </si>
  <si>
    <t>시설장비유지비</t>
  </si>
  <si>
    <t>잡지출</t>
  </si>
  <si>
    <t>반환금</t>
  </si>
  <si>
    <t>총합계</t>
  </si>
  <si>
    <t>2. 세출결산서</t>
    <phoneticPr fontId="1" type="noConversion"/>
  </si>
  <si>
    <t>계</t>
    <phoneticPr fontId="1" type="noConversion"/>
  </si>
  <si>
    <t>업무추진비</t>
    <phoneticPr fontId="1" type="noConversion"/>
  </si>
  <si>
    <t>운영비</t>
    <phoneticPr fontId="1" type="noConversion"/>
  </si>
  <si>
    <t>비  고</t>
    <phoneticPr fontId="1" type="noConversion"/>
  </si>
  <si>
    <t>시설비</t>
    <phoneticPr fontId="1" type="noConversion"/>
  </si>
  <si>
    <t>사무비</t>
    <phoneticPr fontId="1" type="noConversion"/>
  </si>
  <si>
    <t>재산조성비</t>
    <phoneticPr fontId="1" type="noConversion"/>
  </si>
  <si>
    <t>예비비및기타</t>
    <phoneticPr fontId="1" type="noConversion"/>
  </si>
  <si>
    <t>예비비 및 기타</t>
    <phoneticPr fontId="1" type="noConversion"/>
  </si>
  <si>
    <t>잡지출</t>
    <phoneticPr fontId="1" type="noConversion"/>
  </si>
  <si>
    <t>사업비</t>
    <phoneticPr fontId="1" type="noConversion"/>
  </si>
  <si>
    <t>증감</t>
    <phoneticPr fontId="1" type="noConversion"/>
  </si>
  <si>
    <t>과  목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</si>
  <si>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</si>
  <si>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</si>
  <si>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</si>
  <si>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재산조성비</t>
    <phoneticPr fontId="1" type="noConversion"/>
  </si>
  <si>
    <t>사업비</t>
    <phoneticPr fontId="1" type="noConversion"/>
  </si>
  <si>
    <t>잡지출</t>
    <phoneticPr fontId="1" type="noConversion"/>
  </si>
  <si>
    <t>반환금</t>
    <phoneticPr fontId="1" type="noConversion"/>
  </si>
  <si>
    <t>세출계</t>
    <phoneticPr fontId="1" type="noConversion"/>
  </si>
  <si>
    <t>(단위:천원)</t>
    <phoneticPr fontId="1" type="noConversion"/>
  </si>
  <si>
    <t>잔  액</t>
    <phoneticPr fontId="1" type="noConversion"/>
  </si>
  <si>
    <t>잔액</t>
    <phoneticPr fontId="1" type="noConversion"/>
  </si>
  <si>
    <t>건강가정다문화가족지원센터</t>
    <phoneticPr fontId="1" type="noConversion"/>
  </si>
  <si>
    <t>방문지도사업</t>
    <phoneticPr fontId="1" type="noConversion"/>
  </si>
  <si>
    <t>취약위기가족지원사업</t>
    <phoneticPr fontId="1" type="noConversion"/>
  </si>
  <si>
    <t>기타후생경비</t>
    <phoneticPr fontId="1" type="noConversion"/>
  </si>
  <si>
    <t>아이돌봄지원사업</t>
    <phoneticPr fontId="1" type="noConversion"/>
  </si>
  <si>
    <t>이월금</t>
    <phoneticPr fontId="1" type="noConversion"/>
  </si>
  <si>
    <t>사업수입</t>
    <phoneticPr fontId="1" type="noConversion"/>
  </si>
  <si>
    <t>방문교육본인부담금</t>
    <phoneticPr fontId="1" type="noConversion"/>
  </si>
  <si>
    <t>사례관리사사업</t>
    <phoneticPr fontId="1" type="noConversion"/>
  </si>
  <si>
    <t xml:space="preserve"> 아이돌봄지원사업</t>
    <phoneticPr fontId="1" type="noConversion"/>
  </si>
  <si>
    <t>사례관리사업</t>
    <phoneticPr fontId="1" type="noConversion"/>
  </si>
  <si>
    <t>가족상담특화사업</t>
    <phoneticPr fontId="1" type="noConversion"/>
  </si>
  <si>
    <t>희망복지재단</t>
    <phoneticPr fontId="1" type="noConversion"/>
  </si>
  <si>
    <t>다행복자조모임</t>
    <phoneticPr fontId="1" type="noConversion"/>
  </si>
  <si>
    <t>움틈교실</t>
    <phoneticPr fontId="1" type="noConversion"/>
  </si>
  <si>
    <t>비지정후원사업</t>
    <phoneticPr fontId="1" type="noConversion"/>
  </si>
  <si>
    <t>잔액</t>
    <phoneticPr fontId="1" type="noConversion"/>
  </si>
  <si>
    <t>서울가족학교</t>
    <phoneticPr fontId="1" type="noConversion"/>
  </si>
  <si>
    <t>공동육아나눔터</t>
    <phoneticPr fontId="1" type="noConversion"/>
  </si>
  <si>
    <t>2018년</t>
    <phoneticPr fontId="1" type="noConversion"/>
  </si>
  <si>
    <t>2018년</t>
    <phoneticPr fontId="1" type="noConversion"/>
  </si>
  <si>
    <t>서울가족학교</t>
    <phoneticPr fontId="1" type="noConversion"/>
  </si>
  <si>
    <t>공동육아나눔터</t>
    <phoneticPr fontId="1" type="noConversion"/>
  </si>
  <si>
    <t>아빠건축학교</t>
    <phoneticPr fontId="1" type="noConversion"/>
  </si>
  <si>
    <t>한부모난방비</t>
    <phoneticPr fontId="1" type="noConversion"/>
  </si>
  <si>
    <t>지역사회네트워크</t>
    <phoneticPr fontId="1" type="noConversion"/>
  </si>
  <si>
    <t>장애자녀부모교육</t>
    <phoneticPr fontId="1" type="noConversion"/>
  </si>
  <si>
    <t>다문화아이돌봄</t>
    <phoneticPr fontId="1" type="noConversion"/>
  </si>
  <si>
    <t>다문화플랫폼</t>
    <phoneticPr fontId="1" type="noConversion"/>
  </si>
  <si>
    <t>구로프랜즈</t>
    <phoneticPr fontId="1" type="noConversion"/>
  </si>
  <si>
    <t>월드비전난방비지원</t>
    <phoneticPr fontId="1" type="noConversion"/>
  </si>
  <si>
    <t>KT&amp;G학습비지원</t>
    <phoneticPr fontId="1" type="noConversion"/>
  </si>
  <si>
    <t>초록우산친정부모
교통비지원</t>
    <phoneticPr fontId="1" type="noConversion"/>
  </si>
  <si>
    <t>2018년 결산총괄표</t>
    <phoneticPr fontId="1" type="noConversion"/>
  </si>
  <si>
    <t>전년도이월금(법인전입금)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</si>
</sst>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#####################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41" fontId="0" fillId="0" borderId="32" xfId="1" applyFont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0" fontId="0" fillId="0" borderId="13" xfId="1" applyNumberFormat="1" applyFont="1" applyBorder="1" applyAlignment="1">
      <alignment horizontal="center" vertical="center"/>
    </xf>
    <xf numFmtId="41" fontId="0" fillId="0" borderId="38" xfId="1" applyFont="1" applyBorder="1" applyAlignment="1">
      <alignment horizontal="center" vertical="center"/>
    </xf>
    <xf numFmtId="41" fontId="0" fillId="2" borderId="32" xfId="1" applyFont="1" applyFill="1" applyBorder="1" applyAlignment="1">
      <alignment horizontal="center" vertical="center"/>
    </xf>
    <xf numFmtId="41" fontId="0" fillId="2" borderId="24" xfId="1" applyFont="1" applyFill="1" applyBorder="1" applyAlignment="1">
      <alignment horizontal="center" vertical="center"/>
    </xf>
    <xf numFmtId="41" fontId="0" fillId="2" borderId="44" xfId="1" applyFont="1" applyFill="1" applyBorder="1" applyAlignment="1">
      <alignment horizontal="center" vertical="center"/>
    </xf>
    <xf numFmtId="41" fontId="0" fillId="0" borderId="44" xfId="1" applyFont="1" applyBorder="1" applyAlignment="1">
      <alignment horizontal="center" vertical="center"/>
    </xf>
    <xf numFmtId="41" fontId="0" fillId="0" borderId="53" xfId="1" applyFont="1" applyBorder="1" applyAlignment="1">
      <alignment horizontal="center" vertical="center"/>
    </xf>
    <xf numFmtId="3" fontId="0" fillId="0" borderId="55" xfId="1" applyNumberFormat="1" applyFont="1" applyBorder="1" applyAlignment="1">
      <alignment horizontal="right" vertical="center"/>
    </xf>
    <xf numFmtId="3" fontId="0" fillId="0" borderId="25" xfId="1" applyNumberFormat="1" applyFont="1" applyBorder="1" applyAlignment="1">
      <alignment horizontal="right" vertical="center"/>
    </xf>
    <xf numFmtId="3" fontId="0" fillId="0" borderId="56" xfId="1" applyNumberFormat="1" applyFont="1" applyBorder="1" applyAlignment="1">
      <alignment horizontal="right" vertical="center"/>
    </xf>
    <xf numFmtId="3" fontId="0" fillId="0" borderId="57" xfId="1" applyNumberFormat="1" applyFont="1" applyBorder="1" applyAlignment="1">
      <alignment horizontal="right" vertical="center"/>
    </xf>
    <xf numFmtId="3" fontId="0" fillId="0" borderId="55" xfId="1" applyNumberFormat="1" applyFont="1" applyFill="1" applyBorder="1" applyAlignment="1">
      <alignment horizontal="right" vertical="center"/>
    </xf>
    <xf numFmtId="3" fontId="0" fillId="0" borderId="25" xfId="1" applyNumberFormat="1" applyFont="1" applyFill="1" applyBorder="1" applyAlignment="1">
      <alignment horizontal="right" vertical="center"/>
    </xf>
    <xf numFmtId="3" fontId="0" fillId="0" borderId="56" xfId="1" applyNumberFormat="1" applyFont="1" applyFill="1" applyBorder="1" applyAlignment="1">
      <alignment horizontal="right" vertical="center"/>
    </xf>
    <xf numFmtId="3" fontId="0" fillId="0" borderId="57" xfId="1" applyNumberFormat="1" applyFont="1" applyFill="1" applyBorder="1" applyAlignment="1">
      <alignment horizontal="right" vertical="center"/>
    </xf>
    <xf numFmtId="3" fontId="0" fillId="0" borderId="59" xfId="1" applyNumberFormat="1" applyFont="1" applyFill="1" applyBorder="1" applyAlignment="1">
      <alignment horizontal="right" vertical="center"/>
    </xf>
    <xf numFmtId="3" fontId="0" fillId="0" borderId="59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27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28" xfId="1" applyNumberFormat="1" applyFont="1" applyBorder="1" applyAlignment="1">
      <alignment horizontal="right" vertical="center"/>
    </xf>
    <xf numFmtId="176" fontId="0" fillId="0" borderId="39" xfId="1" applyNumberFormat="1" applyFont="1" applyBorder="1" applyAlignment="1">
      <alignment horizontal="right" vertical="center"/>
    </xf>
    <xf numFmtId="176" fontId="0" fillId="2" borderId="27" xfId="1" applyNumberFormat="1" applyFont="1" applyFill="1" applyBorder="1" applyAlignment="1">
      <alignment horizontal="right" vertical="center"/>
    </xf>
    <xf numFmtId="176" fontId="0" fillId="2" borderId="26" xfId="1" applyNumberFormat="1" applyFont="1" applyFill="1" applyBorder="1" applyAlignment="1">
      <alignment horizontal="right" vertical="center"/>
    </xf>
    <xf numFmtId="176" fontId="0" fillId="2" borderId="45" xfId="1" applyNumberFormat="1" applyFont="1" applyFill="1" applyBorder="1" applyAlignment="1">
      <alignment horizontal="right" vertical="center"/>
    </xf>
    <xf numFmtId="176" fontId="0" fillId="0" borderId="29" xfId="1" applyNumberFormat="1" applyFont="1" applyBorder="1" applyAlignment="1">
      <alignment horizontal="right" vertical="center"/>
    </xf>
    <xf numFmtId="176" fontId="0" fillId="0" borderId="47" xfId="1" applyNumberFormat="1" applyFont="1" applyBorder="1" applyAlignment="1">
      <alignment horizontal="right" vertical="center"/>
    </xf>
    <xf numFmtId="176" fontId="0" fillId="0" borderId="48" xfId="1" applyNumberFormat="1" applyFont="1" applyBorder="1" applyAlignment="1">
      <alignment horizontal="right" vertical="center"/>
    </xf>
    <xf numFmtId="176" fontId="0" fillId="0" borderId="49" xfId="1" applyNumberFormat="1" applyFont="1" applyBorder="1" applyAlignment="1">
      <alignment horizontal="right" vertical="center"/>
    </xf>
    <xf numFmtId="176" fontId="0" fillId="0" borderId="50" xfId="1" applyNumberFormat="1" applyFont="1" applyBorder="1" applyAlignment="1">
      <alignment horizontal="right" vertical="center"/>
    </xf>
    <xf numFmtId="176" fontId="0" fillId="0" borderId="23" xfId="1" applyNumberFormat="1" applyFont="1" applyFill="1" applyBorder="1">
      <alignment vertical="center"/>
    </xf>
    <xf numFmtId="176" fontId="0" fillId="0" borderId="24" xfId="1" applyNumberFormat="1" applyFont="1" applyFill="1" applyBorder="1">
      <alignment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45" xfId="1" applyNumberFormat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176" fontId="0" fillId="0" borderId="24" xfId="1" applyNumberFormat="1" applyFont="1" applyBorder="1" applyAlignment="1">
      <alignment horizontal="right" vertical="center"/>
    </xf>
    <xf numFmtId="176" fontId="0" fillId="0" borderId="32" xfId="1" applyNumberFormat="1" applyFont="1" applyFill="1" applyBorder="1" applyAlignment="1">
      <alignment horizontal="right" vertical="center"/>
    </xf>
    <xf numFmtId="176" fontId="0" fillId="0" borderId="32" xfId="1" applyNumberFormat="1" applyFont="1" applyBorder="1" applyAlignment="1">
      <alignment horizontal="right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76" fontId="0" fillId="0" borderId="55" xfId="1" applyNumberFormat="1" applyFont="1" applyBorder="1" applyAlignment="1">
      <alignment horizontal="right" vertical="center"/>
    </xf>
    <xf numFmtId="0" fontId="0" fillId="0" borderId="66" xfId="0" applyFill="1" applyBorder="1" applyAlignment="1">
      <alignment horizontal="center" vertical="center"/>
    </xf>
    <xf numFmtId="41" fontId="0" fillId="0" borderId="46" xfId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1" fontId="0" fillId="0" borderId="62" xfId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176" fontId="0" fillId="0" borderId="46" xfId="1" applyNumberFormat="1" applyFont="1" applyFill="1" applyBorder="1" applyAlignment="1">
      <alignment horizontal="right" vertical="center"/>
    </xf>
    <xf numFmtId="0" fontId="0" fillId="0" borderId="73" xfId="0" applyBorder="1" applyAlignment="1">
      <alignment horizontal="center" vertical="center"/>
    </xf>
    <xf numFmtId="176" fontId="0" fillId="0" borderId="29" xfId="1" applyNumberFormat="1" applyFont="1" applyFill="1" applyBorder="1" applyAlignment="1">
      <alignment horizontal="right" vertical="center"/>
    </xf>
    <xf numFmtId="41" fontId="0" fillId="0" borderId="74" xfId="1" applyFont="1" applyBorder="1" applyAlignment="1">
      <alignment horizontal="center" vertical="center"/>
    </xf>
    <xf numFmtId="176" fontId="0" fillId="0" borderId="42" xfId="1" applyNumberFormat="1" applyFont="1" applyFill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46" xfId="0" applyBorder="1">
      <alignment vertical="center"/>
    </xf>
    <xf numFmtId="176" fontId="5" fillId="0" borderId="46" xfId="1" applyNumberFormat="1" applyFont="1" applyFill="1" applyBorder="1">
      <alignment vertical="center"/>
    </xf>
    <xf numFmtId="0" fontId="0" fillId="0" borderId="69" xfId="0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64" xfId="0" applyFill="1" applyBorder="1">
      <alignment vertical="center"/>
    </xf>
    <xf numFmtId="41" fontId="0" fillId="2" borderId="75" xfId="1" applyFont="1" applyFill="1" applyBorder="1" applyAlignment="1">
      <alignment horizontal="center" vertical="center"/>
    </xf>
    <xf numFmtId="176" fontId="0" fillId="2" borderId="76" xfId="1" applyNumberFormat="1" applyFont="1" applyFill="1" applyBorder="1" applyAlignment="1">
      <alignment horizontal="right" vertical="center"/>
    </xf>
    <xf numFmtId="3" fontId="0" fillId="0" borderId="77" xfId="1" applyNumberFormat="1" applyFont="1" applyBorder="1" applyAlignment="1">
      <alignment horizontal="right" vertical="center"/>
    </xf>
    <xf numFmtId="41" fontId="0" fillId="2" borderId="62" xfId="1" applyFont="1" applyFill="1" applyBorder="1" applyAlignment="1">
      <alignment horizontal="center" vertical="center"/>
    </xf>
    <xf numFmtId="176" fontId="0" fillId="2" borderId="79" xfId="1" applyNumberFormat="1" applyFont="1" applyFill="1" applyBorder="1" applyAlignment="1">
      <alignment horizontal="right" vertical="center"/>
    </xf>
    <xf numFmtId="3" fontId="0" fillId="0" borderId="68" xfId="1" applyNumberFormat="1" applyFont="1" applyBorder="1" applyAlignment="1">
      <alignment horizontal="right" vertical="center"/>
    </xf>
    <xf numFmtId="176" fontId="0" fillId="0" borderId="68" xfId="1" applyNumberFormat="1" applyFont="1" applyBorder="1" applyAlignment="1">
      <alignment horizontal="right" vertical="center"/>
    </xf>
    <xf numFmtId="176" fontId="0" fillId="0" borderId="69" xfId="1" applyNumberFormat="1" applyFont="1" applyBorder="1" applyAlignment="1">
      <alignment horizontal="right" vertical="center"/>
    </xf>
    <xf numFmtId="41" fontId="0" fillId="3" borderId="32" xfId="1" applyFont="1" applyFill="1" applyBorder="1" applyAlignment="1">
      <alignment horizontal="center" vertical="center"/>
    </xf>
    <xf numFmtId="176" fontId="0" fillId="3" borderId="27" xfId="1" applyNumberFormat="1" applyFont="1" applyFill="1" applyBorder="1" applyAlignment="1">
      <alignment horizontal="right" vertical="center"/>
    </xf>
    <xf numFmtId="41" fontId="0" fillId="3" borderId="24" xfId="1" applyFont="1" applyFill="1" applyBorder="1" applyAlignment="1">
      <alignment horizontal="center" vertical="center"/>
    </xf>
    <xf numFmtId="41" fontId="0" fillId="3" borderId="31" xfId="1" applyFont="1" applyFill="1" applyBorder="1" applyAlignment="1">
      <alignment horizontal="center" vertical="center"/>
    </xf>
    <xf numFmtId="176" fontId="0" fillId="3" borderId="28" xfId="1" applyNumberFormat="1" applyFont="1" applyFill="1" applyBorder="1" applyAlignment="1">
      <alignment horizontal="right" vertical="center"/>
    </xf>
    <xf numFmtId="176" fontId="0" fillId="2" borderId="29" xfId="1" applyNumberFormat="1" applyFont="1" applyFill="1" applyBorder="1" applyAlignment="1">
      <alignment horizontal="right" vertical="center"/>
    </xf>
    <xf numFmtId="0" fontId="0" fillId="2" borderId="19" xfId="1" applyNumberFormat="1" applyFont="1" applyFill="1" applyBorder="1" applyAlignment="1">
      <alignment horizontal="center" vertical="center" wrapText="1"/>
    </xf>
    <xf numFmtId="0" fontId="0" fillId="2" borderId="13" xfId="1" applyNumberFormat="1" applyFont="1" applyFill="1" applyBorder="1" applyAlignment="1">
      <alignment horizontal="center" vertical="center" wrapText="1"/>
    </xf>
    <xf numFmtId="41" fontId="0" fillId="0" borderId="54" xfId="1" applyFont="1" applyBorder="1" applyAlignment="1">
      <alignment horizontal="center" vertical="center" wrapText="1"/>
    </xf>
    <xf numFmtId="41" fontId="0" fillId="0" borderId="0" xfId="1" applyFont="1" applyBorder="1" applyAlignment="1">
      <alignment horizontal="center" vertical="center" wrapText="1"/>
    </xf>
    <xf numFmtId="41" fontId="0" fillId="0" borderId="35" xfId="1" applyFont="1" applyBorder="1" applyAlignment="1">
      <alignment horizontal="center" vertical="center" wrapText="1"/>
    </xf>
    <xf numFmtId="41" fontId="0" fillId="0" borderId="58" xfId="1" applyFont="1" applyBorder="1" applyAlignment="1">
      <alignment horizontal="center" vertical="center" wrapText="1"/>
    </xf>
    <xf numFmtId="41" fontId="0" fillId="0" borderId="41" xfId="1" applyFont="1" applyBorder="1" applyAlignment="1">
      <alignment horizontal="center" vertical="center" wrapText="1"/>
    </xf>
    <xf numFmtId="41" fontId="0" fillId="0" borderId="43" xfId="1" applyFont="1" applyBorder="1" applyAlignment="1">
      <alignment horizontal="center" vertical="center" wrapText="1"/>
    </xf>
    <xf numFmtId="176" fontId="0" fillId="0" borderId="32" xfId="1" applyNumberFormat="1" applyFont="1" applyFill="1" applyBorder="1">
      <alignment vertical="center"/>
    </xf>
    <xf numFmtId="176" fontId="0" fillId="0" borderId="31" xfId="1" applyNumberFormat="1" applyFont="1" applyFill="1" applyBorder="1">
      <alignment vertical="center"/>
    </xf>
    <xf numFmtId="176" fontId="0" fillId="2" borderId="80" xfId="1" applyNumberFormat="1" applyFont="1" applyFill="1" applyBorder="1" applyAlignment="1">
      <alignment horizontal="right" vertical="center"/>
    </xf>
    <xf numFmtId="176" fontId="0" fillId="2" borderId="44" xfId="1" applyNumberFormat="1" applyFont="1" applyFill="1" applyBorder="1" applyAlignment="1">
      <alignment horizontal="right" vertical="center"/>
    </xf>
    <xf numFmtId="176" fontId="0" fillId="3" borderId="29" xfId="1" applyNumberFormat="1" applyFont="1" applyFill="1" applyBorder="1" applyAlignment="1">
      <alignment horizontal="right" vertical="center"/>
    </xf>
    <xf numFmtId="176" fontId="0" fillId="3" borderId="71" xfId="1" applyNumberFormat="1" applyFont="1" applyFill="1" applyBorder="1" applyAlignment="1">
      <alignment horizontal="right" vertical="center"/>
    </xf>
    <xf numFmtId="176" fontId="0" fillId="3" borderId="49" xfId="1" applyNumberFormat="1" applyFont="1" applyFill="1" applyBorder="1" applyAlignment="1">
      <alignment horizontal="right" vertical="center"/>
    </xf>
    <xf numFmtId="176" fontId="0" fillId="0" borderId="71" xfId="1" applyNumberFormat="1" applyFont="1" applyBorder="1" applyAlignment="1">
      <alignment horizontal="right" vertical="center"/>
    </xf>
    <xf numFmtId="176" fontId="0" fillId="3" borderId="48" xfId="1" applyNumberFormat="1" applyFont="1" applyFill="1" applyBorder="1" applyAlignment="1">
      <alignment horizontal="right" vertical="center"/>
    </xf>
    <xf numFmtId="176" fontId="0" fillId="0" borderId="84" xfId="1" applyNumberFormat="1" applyFont="1" applyBorder="1" applyAlignment="1">
      <alignment horizontal="right" vertical="center"/>
    </xf>
    <xf numFmtId="176" fontId="0" fillId="3" borderId="50" xfId="1" applyNumberFormat="1" applyFont="1" applyFill="1" applyBorder="1" applyAlignment="1">
      <alignment horizontal="right" vertical="center"/>
    </xf>
    <xf numFmtId="176" fontId="0" fillId="2" borderId="71" xfId="1" applyNumberFormat="1" applyFont="1" applyFill="1" applyBorder="1" applyAlignment="1">
      <alignment horizontal="right" vertical="center"/>
    </xf>
    <xf numFmtId="176" fontId="0" fillId="2" borderId="85" xfId="1" applyNumberFormat="1" applyFont="1" applyFill="1" applyBorder="1" applyAlignment="1">
      <alignment horizontal="right" vertical="center"/>
    </xf>
    <xf numFmtId="176" fontId="0" fillId="2" borderId="74" xfId="1" applyNumberFormat="1" applyFont="1" applyFill="1" applyBorder="1" applyAlignment="1">
      <alignment horizontal="right" vertical="center"/>
    </xf>
    <xf numFmtId="176" fontId="0" fillId="2" borderId="42" xfId="1" applyNumberFormat="1" applyFont="1" applyFill="1" applyBorder="1" applyAlignment="1">
      <alignment horizontal="right" vertical="center"/>
    </xf>
    <xf numFmtId="176" fontId="5" fillId="0" borderId="29" xfId="1" applyNumberFormat="1" applyFont="1" applyBorder="1" applyAlignment="1">
      <alignment horizontal="right" vertical="center"/>
    </xf>
    <xf numFmtId="176" fontId="5" fillId="0" borderId="80" xfId="1" applyNumberFormat="1" applyFont="1" applyBorder="1" applyAlignment="1">
      <alignment horizontal="right" vertical="center"/>
    </xf>
    <xf numFmtId="176" fontId="0" fillId="2" borderId="48" xfId="1" applyNumberFormat="1" applyFont="1" applyFill="1" applyBorder="1" applyAlignment="1">
      <alignment horizontal="right" vertical="center"/>
    </xf>
    <xf numFmtId="176" fontId="0" fillId="2" borderId="88" xfId="1" applyNumberFormat="1" applyFont="1" applyFill="1" applyBorder="1" applyAlignment="1">
      <alignment horizontal="right" vertical="center"/>
    </xf>
    <xf numFmtId="176" fontId="0" fillId="2" borderId="84" xfId="1" applyNumberFormat="1" applyFont="1" applyFill="1" applyBorder="1" applyAlignment="1">
      <alignment horizontal="right" vertical="center"/>
    </xf>
    <xf numFmtId="176" fontId="0" fillId="2" borderId="89" xfId="1" applyNumberFormat="1" applyFont="1" applyFill="1" applyBorder="1" applyAlignment="1">
      <alignment horizontal="right" vertical="center"/>
    </xf>
    <xf numFmtId="176" fontId="0" fillId="2" borderId="90" xfId="1" applyNumberFormat="1" applyFont="1" applyFill="1" applyBorder="1" applyAlignment="1">
      <alignment horizontal="right" vertical="center"/>
    </xf>
    <xf numFmtId="176" fontId="5" fillId="0" borderId="48" xfId="1" applyNumberFormat="1" applyFont="1" applyBorder="1" applyAlignment="1">
      <alignment horizontal="right" vertical="center"/>
    </xf>
    <xf numFmtId="176" fontId="5" fillId="0" borderId="88" xfId="1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>
      <alignment vertical="center"/>
    </xf>
    <xf numFmtId="176" fontId="0" fillId="2" borderId="39" xfId="1" applyNumberFormat="1" applyFont="1" applyFill="1" applyBorder="1" applyAlignment="1">
      <alignment horizontal="right" vertical="center"/>
    </xf>
    <xf numFmtId="176" fontId="0" fillId="2" borderId="47" xfId="1" applyNumberFormat="1" applyFont="1" applyFill="1" applyBorder="1" applyAlignment="1">
      <alignment horizontal="right" vertical="center"/>
    </xf>
    <xf numFmtId="176" fontId="0" fillId="2" borderId="91" xfId="1" applyNumberFormat="1" applyFont="1" applyFill="1" applyBorder="1" applyAlignment="1">
      <alignment horizontal="right" vertical="center"/>
    </xf>
    <xf numFmtId="176" fontId="0" fillId="2" borderId="92" xfId="1" applyNumberFormat="1" applyFont="1" applyFill="1" applyBorder="1" applyAlignment="1">
      <alignment horizontal="right" vertical="center"/>
    </xf>
    <xf numFmtId="41" fontId="0" fillId="0" borderId="0" xfId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177" fontId="0" fillId="0" borderId="0" xfId="1" applyNumberFormat="1" applyFont="1" applyAlignment="1">
      <alignment horizontal="left" vertical="center"/>
    </xf>
    <xf numFmtId="176" fontId="0" fillId="0" borderId="93" xfId="1" applyNumberFormat="1" applyFont="1" applyFill="1" applyBorder="1">
      <alignment vertical="center"/>
    </xf>
    <xf numFmtId="176" fontId="0" fillId="0" borderId="94" xfId="1" applyNumberFormat="1" applyFont="1" applyBorder="1" applyAlignment="1">
      <alignment horizontal="right" vertical="center"/>
    </xf>
    <xf numFmtId="176" fontId="0" fillId="0" borderId="95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left" vertical="center"/>
    </xf>
    <xf numFmtId="176" fontId="0" fillId="0" borderId="62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25" xfId="0" applyFill="1" applyBorder="1" applyAlignment="1">
      <alignment horizontal="center" vertical="center"/>
    </xf>
    <xf numFmtId="176" fontId="0" fillId="0" borderId="96" xfId="1" applyNumberFormat="1" applyFont="1" applyBorder="1" applyAlignment="1">
      <alignment horizontal="right" vertical="center"/>
    </xf>
    <xf numFmtId="176" fontId="0" fillId="0" borderId="97" xfId="1" applyNumberFormat="1" applyFont="1" applyBorder="1" applyAlignment="1">
      <alignment horizontal="right" vertical="center"/>
    </xf>
    <xf numFmtId="176" fontId="0" fillId="0" borderId="98" xfId="1" applyNumberFormat="1" applyFont="1" applyBorder="1" applyAlignment="1">
      <alignment horizontal="right" vertical="center"/>
    </xf>
    <xf numFmtId="176" fontId="0" fillId="0" borderId="99" xfId="1" applyNumberFormat="1" applyFont="1" applyBorder="1" applyAlignment="1">
      <alignment horizontal="right" vertical="center"/>
    </xf>
    <xf numFmtId="176" fontId="0" fillId="0" borderId="31" xfId="1" applyNumberFormat="1" applyFont="1" applyBorder="1" applyAlignment="1">
      <alignment horizontal="right" vertical="center"/>
    </xf>
    <xf numFmtId="176" fontId="0" fillId="0" borderId="100" xfId="1" applyNumberFormat="1" applyFont="1" applyBorder="1" applyAlignment="1">
      <alignment horizontal="right" vertical="center"/>
    </xf>
    <xf numFmtId="176" fontId="0" fillId="0" borderId="38" xfId="1" applyNumberFormat="1" applyFont="1" applyBorder="1" applyAlignment="1">
      <alignment horizontal="right" vertical="center"/>
    </xf>
    <xf numFmtId="176" fontId="0" fillId="0" borderId="101" xfId="1" applyNumberFormat="1" applyFont="1" applyBorder="1" applyAlignment="1">
      <alignment horizontal="right" vertical="center"/>
    </xf>
    <xf numFmtId="176" fontId="0" fillId="0" borderId="102" xfId="1" applyNumberFormat="1" applyFont="1" applyBorder="1" applyAlignment="1">
      <alignment horizontal="right" vertical="center"/>
    </xf>
    <xf numFmtId="176" fontId="0" fillId="3" borderId="98" xfId="1" applyNumberFormat="1" applyFont="1" applyFill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3" borderId="38" xfId="1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103" xfId="0" applyFill="1" applyBorder="1" applyAlignment="1">
      <alignment horizontal="center" vertical="center"/>
    </xf>
    <xf numFmtId="176" fontId="6" fillId="2" borderId="27" xfId="1" applyNumberFormat="1" applyFont="1" applyFill="1" applyBorder="1" applyAlignment="1">
      <alignment horizontal="right" vertical="center"/>
    </xf>
    <xf numFmtId="0" fontId="0" fillId="0" borderId="17" xfId="0" applyFill="1" applyBorder="1" applyAlignment="1">
      <alignment horizontal="center" vertical="center"/>
    </xf>
    <xf numFmtId="0" fontId="0" fillId="0" borderId="104" xfId="0" applyFill="1" applyBorder="1">
      <alignment vertical="center"/>
    </xf>
    <xf numFmtId="0" fontId="0" fillId="0" borderId="57" xfId="0" applyFill="1" applyBorder="1">
      <alignment vertical="center"/>
    </xf>
    <xf numFmtId="176" fontId="0" fillId="0" borderId="1" xfId="1" applyNumberFormat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76" fontId="0" fillId="0" borderId="38" xfId="1" applyNumberFormat="1" applyFont="1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19" xfId="1" applyNumberFormat="1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176" fontId="0" fillId="0" borderId="8" xfId="1" applyNumberFormat="1" applyFont="1" applyFill="1" applyBorder="1">
      <alignment vertical="center"/>
    </xf>
    <xf numFmtId="3" fontId="7" fillId="0" borderId="0" xfId="1" applyNumberFormat="1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1" fontId="0" fillId="0" borderId="52" xfId="1" applyFont="1" applyBorder="1" applyAlignment="1">
      <alignment horizontal="center" vertical="center"/>
    </xf>
    <xf numFmtId="41" fontId="0" fillId="0" borderId="33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86" xfId="1" applyFont="1" applyBorder="1" applyAlignment="1">
      <alignment horizontal="center" vertical="center"/>
    </xf>
    <xf numFmtId="41" fontId="0" fillId="0" borderId="87" xfId="1" applyFont="1" applyBorder="1" applyAlignment="1">
      <alignment horizontal="center" vertical="center"/>
    </xf>
    <xf numFmtId="41" fontId="0" fillId="0" borderId="51" xfId="1" applyFont="1" applyBorder="1" applyAlignment="1">
      <alignment horizontal="center" vertical="center"/>
    </xf>
    <xf numFmtId="41" fontId="0" fillId="0" borderId="34" xfId="1" applyFont="1" applyBorder="1" applyAlignment="1">
      <alignment horizontal="center" vertical="center"/>
    </xf>
    <xf numFmtId="41" fontId="0" fillId="0" borderId="61" xfId="1" applyFont="1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 wrapText="1"/>
    </xf>
    <xf numFmtId="41" fontId="0" fillId="0" borderId="60" xfId="1" applyFont="1" applyBorder="1" applyAlignment="1">
      <alignment horizontal="center" vertical="center" wrapText="1"/>
    </xf>
    <xf numFmtId="0" fontId="0" fillId="2" borderId="15" xfId="1" applyNumberFormat="1" applyFont="1" applyFill="1" applyBorder="1" applyAlignment="1">
      <alignment horizontal="center" vertical="center" wrapText="1"/>
    </xf>
    <xf numFmtId="0" fontId="0" fillId="2" borderId="19" xfId="1" applyNumberFormat="1" applyFont="1" applyFill="1" applyBorder="1" applyAlignment="1">
      <alignment horizontal="center" vertical="center" wrapText="1"/>
    </xf>
    <xf numFmtId="0" fontId="0" fillId="2" borderId="46" xfId="1" applyNumberFormat="1" applyFont="1" applyFill="1" applyBorder="1" applyAlignment="1">
      <alignment horizontal="center" vertical="center" wrapText="1"/>
    </xf>
    <xf numFmtId="0" fontId="0" fillId="0" borderId="37" xfId="1" applyNumberFormat="1" applyFont="1" applyFill="1" applyBorder="1" applyAlignment="1">
      <alignment horizontal="center" vertical="center" wrapText="1"/>
    </xf>
    <xf numFmtId="0" fontId="0" fillId="0" borderId="19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3" borderId="37" xfId="1" applyNumberFormat="1" applyFont="1" applyFill="1" applyBorder="1" applyAlignment="1">
      <alignment horizontal="center" vertical="center" wrapText="1"/>
    </xf>
    <xf numFmtId="0" fontId="0" fillId="3" borderId="19" xfId="1" applyNumberFormat="1" applyFont="1" applyFill="1" applyBorder="1" applyAlignment="1">
      <alignment horizontal="center" vertical="center" wrapText="1"/>
    </xf>
    <xf numFmtId="0" fontId="0" fillId="3" borderId="5" xfId="1" applyNumberFormat="1" applyFont="1" applyFill="1" applyBorder="1" applyAlignment="1">
      <alignment horizontal="center" vertical="center" wrapText="1"/>
    </xf>
    <xf numFmtId="0" fontId="0" fillId="0" borderId="18" xfId="1" applyNumberFormat="1" applyFont="1" applyFill="1" applyBorder="1" applyAlignment="1">
      <alignment horizontal="center" vertical="center" wrapText="1"/>
    </xf>
    <xf numFmtId="0" fontId="0" fillId="0" borderId="37" xfId="1" applyNumberFormat="1" applyFont="1" applyBorder="1" applyAlignment="1">
      <alignment horizontal="center" vertical="center" wrapText="1"/>
    </xf>
    <xf numFmtId="0" fontId="0" fillId="0" borderId="19" xfId="1" applyNumberFormat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 wrapText="1"/>
    </xf>
    <xf numFmtId="0" fontId="0" fillId="0" borderId="15" xfId="1" applyNumberFormat="1" applyFont="1" applyBorder="1" applyAlignment="1">
      <alignment horizontal="center" vertical="center" wrapText="1"/>
    </xf>
    <xf numFmtId="41" fontId="0" fillId="0" borderId="81" xfId="1" applyFont="1" applyBorder="1" applyAlignment="1">
      <alignment horizontal="center" vertical="center" wrapText="1"/>
    </xf>
    <xf numFmtId="41" fontId="0" fillId="0" borderId="82" xfId="1" applyFont="1" applyBorder="1" applyAlignment="1">
      <alignment horizontal="center" vertical="center" wrapText="1"/>
    </xf>
    <xf numFmtId="41" fontId="0" fillId="0" borderId="83" xfId="1" applyFont="1" applyBorder="1" applyAlignment="1">
      <alignment horizontal="center" vertical="center" wrapText="1"/>
    </xf>
    <xf numFmtId="41" fontId="0" fillId="0" borderId="78" xfId="1" applyFont="1" applyBorder="1" applyAlignment="1">
      <alignment horizontal="center" vertical="center" wrapText="1"/>
    </xf>
    <xf numFmtId="0" fontId="0" fillId="2" borderId="13" xfId="1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0" xfId="1" applyNumberFormat="1" applyFont="1" applyFill="1" applyBorder="1" applyAlignment="1">
      <alignment horizontal="center" vertical="center" wrapText="1"/>
    </xf>
    <xf numFmtId="0" fontId="0" fillId="2" borderId="36" xfId="1" applyNumberFormat="1" applyFont="1" applyFill="1" applyBorder="1" applyAlignment="1">
      <alignment horizontal="center" vertical="center" wrapText="1"/>
    </xf>
    <xf numFmtId="0" fontId="0" fillId="2" borderId="30" xfId="1" applyNumberFormat="1" applyFont="1" applyFill="1" applyBorder="1" applyAlignment="1">
      <alignment horizontal="center" vertical="center" wrapText="1"/>
    </xf>
    <xf numFmtId="0" fontId="0" fillId="2" borderId="35" xfId="1" applyNumberFormat="1" applyFont="1" applyFill="1" applyBorder="1" applyAlignment="1">
      <alignment horizontal="center" vertical="center" wrapText="1"/>
    </xf>
    <xf numFmtId="0" fontId="0" fillId="2" borderId="42" xfId="1" applyNumberFormat="1" applyFont="1" applyFill="1" applyBorder="1" applyAlignment="1">
      <alignment horizontal="center" vertical="center" wrapText="1"/>
    </xf>
    <xf numFmtId="0" fontId="0" fillId="2" borderId="43" xfId="1" applyNumberFormat="1" applyFont="1" applyFill="1" applyBorder="1" applyAlignment="1">
      <alignment horizontal="center" vertical="center" wrapText="1"/>
    </xf>
    <xf numFmtId="0" fontId="0" fillId="0" borderId="15" xfId="1" applyNumberFormat="1" applyFont="1" applyFill="1" applyBorder="1" applyAlignment="1">
      <alignment horizontal="center" vertical="center" wrapText="1"/>
    </xf>
    <xf numFmtId="41" fontId="0" fillId="0" borderId="16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5" sqref="A5"/>
    </sheetView>
  </sheetViews>
  <sheetFormatPr defaultRowHeight="16.5" x14ac:dyDescent="0.3"/>
  <cols>
    <col min="1" max="1" width="12.625" customWidth="1"/>
    <col min="2" max="4" width="10.625" customWidth="1"/>
    <col min="5" max="5" width="12.625" customWidth="1"/>
    <col min="6" max="8" width="10.625" customWidth="1"/>
  </cols>
  <sheetData>
    <row r="1" spans="1:8" ht="38.25" x14ac:dyDescent="0.3">
      <c r="A1" s="181" t="s">
        <v>116</v>
      </c>
      <c r="B1" s="181"/>
      <c r="C1" s="181"/>
      <c r="D1" s="181"/>
      <c r="E1" s="181"/>
      <c r="F1" s="181"/>
      <c r="G1" s="181"/>
      <c r="H1" s="181"/>
    </row>
    <row r="2" spans="1:8" ht="30" customHeight="1" x14ac:dyDescent="0.3">
      <c r="A2" s="35"/>
    </row>
    <row r="3" spans="1:8" ht="30" customHeight="1" x14ac:dyDescent="0.3">
      <c r="A3" s="35"/>
    </row>
    <row r="4" spans="1:8" ht="30" customHeight="1" x14ac:dyDescent="0.3">
      <c r="A4" s="35"/>
    </row>
    <row r="5" spans="1:8" s="36" customFormat="1" ht="30" customHeight="1" thickBot="1" x14ac:dyDescent="0.35">
      <c r="H5" s="36" t="s">
        <v>80</v>
      </c>
    </row>
    <row r="6" spans="1:8" s="36" customFormat="1" ht="30" customHeight="1" x14ac:dyDescent="0.3">
      <c r="A6" s="178" t="s">
        <v>27</v>
      </c>
      <c r="B6" s="179"/>
      <c r="C6" s="179"/>
      <c r="D6" s="179"/>
      <c r="E6" s="178" t="s">
        <v>31</v>
      </c>
      <c r="F6" s="179"/>
      <c r="G6" s="179"/>
      <c r="H6" s="180"/>
    </row>
    <row r="7" spans="1:8" s="36" customFormat="1" ht="30" customHeight="1" thickBot="1" x14ac:dyDescent="0.35">
      <c r="A7" s="5" t="s">
        <v>71</v>
      </c>
      <c r="B7" s="6" t="s">
        <v>28</v>
      </c>
      <c r="C7" s="6" t="s">
        <v>29</v>
      </c>
      <c r="D7" s="70" t="s">
        <v>30</v>
      </c>
      <c r="E7" s="5" t="s">
        <v>71</v>
      </c>
      <c r="F7" s="6" t="s">
        <v>28</v>
      </c>
      <c r="G7" s="6" t="s">
        <v>29</v>
      </c>
      <c r="H7" s="57" t="s">
        <v>30</v>
      </c>
    </row>
    <row r="8" spans="1:8" s="36" customFormat="1" ht="30" customHeight="1" thickTop="1" x14ac:dyDescent="0.3">
      <c r="A8" s="58" t="s">
        <v>32</v>
      </c>
      <c r="B8" s="55">
        <f>세입!D16</f>
        <v>2588052</v>
      </c>
      <c r="C8" s="55">
        <f>세입!E16</f>
        <v>2588052</v>
      </c>
      <c r="D8" s="71">
        <f>B8-C8</f>
        <v>0</v>
      </c>
      <c r="E8" s="58" t="s">
        <v>72</v>
      </c>
      <c r="F8" s="56">
        <f>세출!I21</f>
        <v>922822</v>
      </c>
      <c r="G8" s="56">
        <f>세출!I22</f>
        <v>905382</v>
      </c>
      <c r="H8" s="59">
        <f>F8-G8</f>
        <v>17440</v>
      </c>
    </row>
    <row r="9" spans="1:8" s="36" customFormat="1" ht="30" customHeight="1" x14ac:dyDescent="0.3">
      <c r="A9" s="60" t="s">
        <v>0</v>
      </c>
      <c r="B9" s="55">
        <f>세입!D17</f>
        <v>220860</v>
      </c>
      <c r="C9" s="55">
        <f>세입!E17</f>
        <v>225290</v>
      </c>
      <c r="D9" s="71">
        <f t="shared" ref="D9:D13" si="0">B9-C9</f>
        <v>-4430</v>
      </c>
      <c r="E9" s="74" t="s">
        <v>73</v>
      </c>
      <c r="F9" s="54">
        <f>세출!I27</f>
        <v>44388</v>
      </c>
      <c r="G9" s="54">
        <f>세출!I25</f>
        <v>38497</v>
      </c>
      <c r="H9" s="59">
        <f t="shared" ref="H9:H15" si="1">F9-G9</f>
        <v>5891</v>
      </c>
    </row>
    <row r="10" spans="1:8" s="36" customFormat="1" ht="30" customHeight="1" x14ac:dyDescent="0.3">
      <c r="A10" s="60" t="s">
        <v>10</v>
      </c>
      <c r="B10" s="55">
        <f>세입!D18</f>
        <v>20000</v>
      </c>
      <c r="C10" s="55">
        <f>세입!E18</f>
        <v>20000</v>
      </c>
      <c r="D10" s="71">
        <f t="shared" si="0"/>
        <v>0</v>
      </c>
      <c r="E10" s="74" t="s">
        <v>74</v>
      </c>
      <c r="F10" s="54">
        <f>세출!I48</f>
        <v>106528</v>
      </c>
      <c r="G10" s="54">
        <f>세출!I49</f>
        <v>106520</v>
      </c>
      <c r="H10" s="59">
        <f t="shared" si="1"/>
        <v>8</v>
      </c>
    </row>
    <row r="11" spans="1:8" s="36" customFormat="1" ht="30" customHeight="1" x14ac:dyDescent="0.3">
      <c r="A11" s="60" t="s">
        <v>5</v>
      </c>
      <c r="B11" s="55">
        <f>세입!D19</f>
        <v>2000</v>
      </c>
      <c r="C11" s="55">
        <f>세입!E19</f>
        <v>1668</v>
      </c>
      <c r="D11" s="71">
        <f t="shared" si="0"/>
        <v>332</v>
      </c>
      <c r="E11" s="74" t="s">
        <v>75</v>
      </c>
      <c r="F11" s="54">
        <f>세출!I63</f>
        <v>46462</v>
      </c>
      <c r="G11" s="54">
        <f>세출!I64</f>
        <v>26462</v>
      </c>
      <c r="H11" s="59">
        <f t="shared" si="1"/>
        <v>20000</v>
      </c>
    </row>
    <row r="12" spans="1:8" s="36" customFormat="1" ht="30" customHeight="1" x14ac:dyDescent="0.3">
      <c r="A12" s="60" t="s">
        <v>12</v>
      </c>
      <c r="B12" s="55">
        <f>세입!D20+세입!D21</f>
        <v>59586</v>
      </c>
      <c r="C12" s="55">
        <f>세입!E20+세입!E21</f>
        <v>59586</v>
      </c>
      <c r="D12" s="71">
        <f t="shared" si="0"/>
        <v>0</v>
      </c>
      <c r="E12" s="74" t="s">
        <v>76</v>
      </c>
      <c r="F12" s="54">
        <f>세출!I144</f>
        <v>1770298</v>
      </c>
      <c r="G12" s="54">
        <f>세출!I145</f>
        <v>1660585</v>
      </c>
      <c r="H12" s="59">
        <f t="shared" si="1"/>
        <v>109713</v>
      </c>
    </row>
    <row r="13" spans="1:8" s="36" customFormat="1" ht="30" customHeight="1" x14ac:dyDescent="0.3">
      <c r="A13" s="63" t="s">
        <v>13</v>
      </c>
      <c r="B13" s="55">
        <f>세입!D22</f>
        <v>640</v>
      </c>
      <c r="C13" s="55">
        <f>세입!E22</f>
        <v>267</v>
      </c>
      <c r="D13" s="71">
        <f t="shared" si="0"/>
        <v>373</v>
      </c>
      <c r="E13" s="74" t="s">
        <v>77</v>
      </c>
      <c r="F13" s="54">
        <f>세출!I147</f>
        <v>640</v>
      </c>
      <c r="G13" s="54">
        <f>세출!I148</f>
        <v>267</v>
      </c>
      <c r="H13" s="59">
        <f t="shared" si="1"/>
        <v>373</v>
      </c>
    </row>
    <row r="14" spans="1:8" s="36" customFormat="1" ht="30" customHeight="1" x14ac:dyDescent="0.3">
      <c r="A14" s="66"/>
      <c r="B14" s="53"/>
      <c r="C14" s="53"/>
      <c r="D14" s="64"/>
      <c r="E14" s="74" t="s">
        <v>78</v>
      </c>
      <c r="F14" s="54">
        <f>세출!I150</f>
        <v>0</v>
      </c>
      <c r="G14" s="54">
        <f>세출!I151</f>
        <v>79468</v>
      </c>
      <c r="H14" s="59">
        <f t="shared" si="1"/>
        <v>-79468</v>
      </c>
    </row>
    <row r="15" spans="1:8" s="36" customFormat="1" ht="30" customHeight="1" thickBot="1" x14ac:dyDescent="0.35">
      <c r="A15" s="67"/>
      <c r="B15" s="65"/>
      <c r="C15" s="65"/>
      <c r="D15" s="72"/>
      <c r="E15" s="75" t="s">
        <v>81</v>
      </c>
      <c r="F15" s="143">
        <f>세출!I153</f>
        <v>0</v>
      </c>
      <c r="G15" s="65">
        <f>세출!I154</f>
        <v>77682</v>
      </c>
      <c r="H15" s="88">
        <f t="shared" si="1"/>
        <v>-77682</v>
      </c>
    </row>
    <row r="16" spans="1:8" s="36" customFormat="1" ht="30" customHeight="1" thickTop="1" thickBot="1" x14ac:dyDescent="0.35">
      <c r="A16" s="68" t="s">
        <v>33</v>
      </c>
      <c r="B16" s="69">
        <f>SUM(B8:B13)</f>
        <v>2891138</v>
      </c>
      <c r="C16" s="69">
        <f>SUM(C8:C13)</f>
        <v>2894863</v>
      </c>
      <c r="D16" s="73">
        <f>SUM(D8:D13)</f>
        <v>-3725</v>
      </c>
      <c r="E16" s="62" t="s">
        <v>79</v>
      </c>
      <c r="F16" s="61">
        <f>SUM(F8:F15)</f>
        <v>2891138</v>
      </c>
      <c r="G16" s="61">
        <f>SUM(G8:G15)</f>
        <v>2894863</v>
      </c>
      <c r="H16" s="89">
        <f>SUM(H8:H15)</f>
        <v>-3725</v>
      </c>
    </row>
    <row r="17" spans="2:3" x14ac:dyDescent="0.3">
      <c r="B17" s="159"/>
      <c r="C17" s="159"/>
    </row>
  </sheetData>
  <mergeCells count="3">
    <mergeCell ref="E6:H6"/>
    <mergeCell ref="A6:D6"/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zoomScale="80" zoomScaleNormal="80" workbookViewId="0">
      <selection activeCell="A3" sqref="A3"/>
    </sheetView>
  </sheetViews>
  <sheetFormatPr defaultRowHeight="16.5" x14ac:dyDescent="0.3"/>
  <cols>
    <col min="1" max="1" width="8.75" customWidth="1"/>
    <col min="2" max="2" width="12.25" customWidth="1"/>
    <col min="3" max="3" width="25.375" customWidth="1"/>
    <col min="4" max="7" width="10.625" customWidth="1"/>
    <col min="9" max="9" width="12.375" customWidth="1"/>
    <col min="10" max="10" width="23.875" customWidth="1"/>
    <col min="11" max="11" width="9.625" bestFit="1" customWidth="1"/>
    <col min="12" max="12" width="10.5" bestFit="1" customWidth="1"/>
  </cols>
  <sheetData>
    <row r="1" spans="1:7" ht="26.25" x14ac:dyDescent="0.3">
      <c r="A1" s="7" t="s">
        <v>26</v>
      </c>
    </row>
    <row r="3" spans="1:7" ht="26.1" customHeight="1" thickBot="1" x14ac:dyDescent="0.35">
      <c r="G3" t="s">
        <v>14</v>
      </c>
    </row>
    <row r="4" spans="1:7" ht="26.1" customHeight="1" x14ac:dyDescent="0.3">
      <c r="A4" s="178" t="s">
        <v>15</v>
      </c>
      <c r="B4" s="179"/>
      <c r="C4" s="182"/>
      <c r="D4" s="1" t="s">
        <v>102</v>
      </c>
      <c r="E4" s="1" t="s">
        <v>103</v>
      </c>
      <c r="F4" s="1" t="s">
        <v>16</v>
      </c>
      <c r="G4" s="2" t="s">
        <v>17</v>
      </c>
    </row>
    <row r="5" spans="1:7" ht="26.1" customHeight="1" thickBot="1" x14ac:dyDescent="0.35">
      <c r="A5" s="5" t="s">
        <v>2</v>
      </c>
      <c r="B5" s="6" t="s">
        <v>3</v>
      </c>
      <c r="C5" s="6" t="s">
        <v>4</v>
      </c>
      <c r="D5" s="3" t="s">
        <v>18</v>
      </c>
      <c r="E5" s="3" t="s">
        <v>19</v>
      </c>
      <c r="F5" s="3"/>
      <c r="G5" s="4"/>
    </row>
    <row r="6" spans="1:7" ht="26.1" customHeight="1" thickTop="1" x14ac:dyDescent="0.3">
      <c r="A6" s="183" t="s">
        <v>20</v>
      </c>
      <c r="B6" s="186" t="s">
        <v>6</v>
      </c>
      <c r="C6" s="8" t="s">
        <v>83</v>
      </c>
      <c r="D6" s="49">
        <v>486151</v>
      </c>
      <c r="E6" s="49">
        <v>486151</v>
      </c>
      <c r="F6" s="49">
        <f>D6-E6</f>
        <v>0</v>
      </c>
      <c r="G6" s="9"/>
    </row>
    <row r="7" spans="1:7" ht="26.1" customHeight="1" x14ac:dyDescent="0.3">
      <c r="A7" s="184"/>
      <c r="B7" s="187"/>
      <c r="C7" s="10" t="s">
        <v>21</v>
      </c>
      <c r="D7" s="50">
        <v>72690</v>
      </c>
      <c r="E7" s="50">
        <v>72690</v>
      </c>
      <c r="F7" s="104">
        <f t="shared" ref="F7:F22" si="0">D7-E7</f>
        <v>0</v>
      </c>
      <c r="G7" s="11"/>
    </row>
    <row r="8" spans="1:7" ht="26.1" customHeight="1" x14ac:dyDescent="0.3">
      <c r="A8" s="184"/>
      <c r="B8" s="187"/>
      <c r="C8" s="10" t="s">
        <v>22</v>
      </c>
      <c r="D8" s="50">
        <v>90297</v>
      </c>
      <c r="E8" s="50">
        <v>90297</v>
      </c>
      <c r="F8" s="50">
        <f t="shared" si="0"/>
        <v>0</v>
      </c>
      <c r="G8" s="11"/>
    </row>
    <row r="9" spans="1:7" ht="26.1" customHeight="1" x14ac:dyDescent="0.3">
      <c r="A9" s="184"/>
      <c r="B9" s="187"/>
      <c r="C9" s="10" t="s">
        <v>23</v>
      </c>
      <c r="D9" s="50">
        <v>22162</v>
      </c>
      <c r="E9" s="50">
        <v>22162</v>
      </c>
      <c r="F9" s="50">
        <f t="shared" si="0"/>
        <v>0</v>
      </c>
      <c r="G9" s="11"/>
    </row>
    <row r="10" spans="1:7" ht="26.1" customHeight="1" x14ac:dyDescent="0.3">
      <c r="A10" s="184"/>
      <c r="B10" s="187"/>
      <c r="C10" s="10" t="s">
        <v>91</v>
      </c>
      <c r="D10" s="50">
        <v>21752</v>
      </c>
      <c r="E10" s="50">
        <v>21752</v>
      </c>
      <c r="F10" s="50">
        <f t="shared" si="0"/>
        <v>0</v>
      </c>
      <c r="G10" s="11"/>
    </row>
    <row r="11" spans="1:7" ht="26.1" customHeight="1" x14ac:dyDescent="0.3">
      <c r="A11" s="184"/>
      <c r="B11" s="187"/>
      <c r="C11" s="10" t="s">
        <v>84</v>
      </c>
      <c r="D11" s="50">
        <v>151801</v>
      </c>
      <c r="E11" s="50">
        <v>151801</v>
      </c>
      <c r="F11" s="50">
        <f t="shared" si="0"/>
        <v>0</v>
      </c>
      <c r="G11" s="11"/>
    </row>
    <row r="12" spans="1:7" ht="26.1" customHeight="1" x14ac:dyDescent="0.3">
      <c r="A12" s="184"/>
      <c r="B12" s="187"/>
      <c r="C12" s="10">
        <f>세입!E209</f>
        <v>0</v>
      </c>
      <c r="D12" s="50">
        <v>228840</v>
      </c>
      <c r="E12" s="50">
        <v>228840</v>
      </c>
      <c r="F12" s="50">
        <f t="shared" si="0"/>
        <v>0</v>
      </c>
      <c r="G12" s="11"/>
    </row>
    <row r="13" spans="1:7" ht="26.1" customHeight="1" x14ac:dyDescent="0.3">
      <c r="A13" s="184"/>
      <c r="B13" s="187"/>
      <c r="C13" s="10" t="s">
        <v>92</v>
      </c>
      <c r="D13" s="50">
        <v>1429059</v>
      </c>
      <c r="E13" s="50">
        <v>1429059</v>
      </c>
      <c r="F13" s="139">
        <f t="shared" si="0"/>
        <v>0</v>
      </c>
      <c r="G13" s="11"/>
    </row>
    <row r="14" spans="1:7" ht="26.1" customHeight="1" x14ac:dyDescent="0.3">
      <c r="A14" s="184"/>
      <c r="B14" s="187"/>
      <c r="C14" s="10" t="s">
        <v>100</v>
      </c>
      <c r="D14" s="50">
        <v>43800</v>
      </c>
      <c r="E14" s="50">
        <v>43800</v>
      </c>
      <c r="F14" s="139">
        <f t="shared" si="0"/>
        <v>0</v>
      </c>
      <c r="G14" s="145"/>
    </row>
    <row r="15" spans="1:7" ht="26.1" customHeight="1" x14ac:dyDescent="0.3">
      <c r="A15" s="184"/>
      <c r="B15" s="188"/>
      <c r="C15" s="10" t="s">
        <v>101</v>
      </c>
      <c r="D15" s="50">
        <v>41500</v>
      </c>
      <c r="E15" s="50">
        <v>41500</v>
      </c>
      <c r="F15" s="105">
        <f t="shared" si="0"/>
        <v>0</v>
      </c>
      <c r="G15" s="12"/>
    </row>
    <row r="16" spans="1:7" ht="26.1" customHeight="1" x14ac:dyDescent="0.3">
      <c r="A16" s="185"/>
      <c r="B16" s="189" t="s">
        <v>1</v>
      </c>
      <c r="C16" s="190"/>
      <c r="D16" s="166">
        <f>SUM(D6:D15)</f>
        <v>2588052</v>
      </c>
      <c r="E16" s="166">
        <f>SUM(E6:E15)</f>
        <v>2588052</v>
      </c>
      <c r="F16" s="167">
        <f t="shared" si="0"/>
        <v>0</v>
      </c>
      <c r="G16" s="13"/>
    </row>
    <row r="17" spans="1:13" ht="26.1" customHeight="1" x14ac:dyDescent="0.3">
      <c r="A17" s="14" t="s">
        <v>0</v>
      </c>
      <c r="B17" s="168" t="s">
        <v>8</v>
      </c>
      <c r="C17" s="168" t="s">
        <v>7</v>
      </c>
      <c r="D17" s="166">
        <v>220860</v>
      </c>
      <c r="E17" s="166">
        <v>225290</v>
      </c>
      <c r="F17" s="166">
        <f t="shared" si="0"/>
        <v>-4430</v>
      </c>
      <c r="G17" s="13"/>
      <c r="J17" s="144"/>
      <c r="K17" s="129"/>
      <c r="L17" s="130"/>
      <c r="M17" s="130"/>
    </row>
    <row r="18" spans="1:13" ht="26.1" customHeight="1" x14ac:dyDescent="0.3">
      <c r="A18" s="14" t="s">
        <v>10</v>
      </c>
      <c r="B18" s="168" t="s">
        <v>10</v>
      </c>
      <c r="C18" s="168" t="s">
        <v>9</v>
      </c>
      <c r="D18" s="166">
        <v>20000</v>
      </c>
      <c r="E18" s="166">
        <v>20000</v>
      </c>
      <c r="F18" s="166">
        <f t="shared" si="0"/>
        <v>0</v>
      </c>
      <c r="G18" s="13"/>
      <c r="J18" s="144"/>
      <c r="K18" s="129"/>
      <c r="L18" s="130"/>
      <c r="M18" s="130"/>
    </row>
    <row r="19" spans="1:13" ht="26.1" customHeight="1" x14ac:dyDescent="0.3">
      <c r="A19" s="14" t="s">
        <v>5</v>
      </c>
      <c r="B19" s="168" t="s">
        <v>5</v>
      </c>
      <c r="C19" s="168" t="s">
        <v>24</v>
      </c>
      <c r="D19" s="166">
        <v>2000</v>
      </c>
      <c r="E19" s="166">
        <v>1668</v>
      </c>
      <c r="F19" s="166">
        <f t="shared" si="0"/>
        <v>332</v>
      </c>
      <c r="G19" s="13"/>
      <c r="J19" s="144"/>
      <c r="K19" s="129"/>
      <c r="L19" s="130"/>
      <c r="M19" s="130"/>
    </row>
    <row r="20" spans="1:13" ht="26.1" customHeight="1" x14ac:dyDescent="0.3">
      <c r="A20" s="161" t="s">
        <v>12</v>
      </c>
      <c r="B20" s="169" t="s">
        <v>88</v>
      </c>
      <c r="C20" s="170" t="s">
        <v>11</v>
      </c>
      <c r="D20" s="171">
        <v>22390</v>
      </c>
      <c r="E20" s="171">
        <v>22390</v>
      </c>
      <c r="F20" s="171">
        <f t="shared" si="0"/>
        <v>0</v>
      </c>
      <c r="G20" s="165"/>
      <c r="J20" s="144"/>
      <c r="K20" s="128"/>
      <c r="L20" s="130"/>
      <c r="M20" s="130"/>
    </row>
    <row r="21" spans="1:13" ht="26.1" customHeight="1" x14ac:dyDescent="0.3">
      <c r="A21" s="163"/>
      <c r="B21" s="172"/>
      <c r="C21" s="173" t="s">
        <v>117</v>
      </c>
      <c r="D21" s="174">
        <v>37196</v>
      </c>
      <c r="E21" s="174">
        <v>37196</v>
      </c>
      <c r="F21" s="174">
        <f t="shared" si="0"/>
        <v>0</v>
      </c>
      <c r="G21" s="164"/>
      <c r="J21" s="144"/>
      <c r="K21" s="128"/>
      <c r="L21" s="130"/>
      <c r="M21" s="130"/>
    </row>
    <row r="22" spans="1:13" ht="26.1" customHeight="1" thickBot="1" x14ac:dyDescent="0.35">
      <c r="A22" s="80" t="s">
        <v>13</v>
      </c>
      <c r="B22" s="175" t="s">
        <v>13</v>
      </c>
      <c r="C22" s="175" t="s">
        <v>25</v>
      </c>
      <c r="D22" s="176">
        <v>640</v>
      </c>
      <c r="E22" s="176">
        <v>267</v>
      </c>
      <c r="F22" s="176">
        <f t="shared" si="0"/>
        <v>373</v>
      </c>
      <c r="G22" s="81"/>
    </row>
    <row r="23" spans="1:13" ht="26.1" customHeight="1" thickTop="1" thickBot="1" x14ac:dyDescent="0.35">
      <c r="A23" s="76"/>
      <c r="B23" s="77"/>
      <c r="C23" s="77"/>
      <c r="D23" s="78">
        <f>SUM(D16:D22)</f>
        <v>2891138</v>
      </c>
      <c r="E23" s="78">
        <f>SUM(E16:E22)</f>
        <v>2894863</v>
      </c>
      <c r="F23" s="78">
        <f>SUM(F16:F22)</f>
        <v>-3725</v>
      </c>
      <c r="G23" s="79"/>
    </row>
    <row r="39" ht="16.5" customHeight="1" x14ac:dyDescent="0.3"/>
    <row r="51" ht="16.5" customHeight="1" x14ac:dyDescent="0.3"/>
    <row r="54" ht="16.5" customHeight="1" x14ac:dyDescent="0.3"/>
    <row r="57" ht="16.5" customHeight="1" x14ac:dyDescent="0.3"/>
    <row r="60" ht="16.5" customHeight="1" x14ac:dyDescent="0.3"/>
    <row r="63" ht="16.5" customHeight="1" x14ac:dyDescent="0.3"/>
    <row r="66" ht="16.5" customHeight="1" x14ac:dyDescent="0.3"/>
    <row r="69" ht="16.5" customHeight="1" x14ac:dyDescent="0.3"/>
    <row r="72" ht="16.5" customHeight="1" x14ac:dyDescent="0.3"/>
    <row r="114" ht="16.5" customHeight="1" x14ac:dyDescent="0.3"/>
    <row r="120" ht="16.5" customHeight="1" x14ac:dyDescent="0.3"/>
    <row r="156" ht="16.5" customHeight="1" x14ac:dyDescent="0.3"/>
    <row r="165" ht="16.5" customHeight="1" x14ac:dyDescent="0.3"/>
    <row r="171" ht="16.5" customHeight="1" x14ac:dyDescent="0.3"/>
    <row r="174" ht="16.5" customHeight="1" x14ac:dyDescent="0.3"/>
    <row r="177" ht="16.5" customHeight="1" x14ac:dyDescent="0.3"/>
  </sheetData>
  <mergeCells count="4">
    <mergeCell ref="A4:C4"/>
    <mergeCell ref="A6:A16"/>
    <mergeCell ref="B6:B15"/>
    <mergeCell ref="B16:C1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zoomScale="80" zoomScaleNormal="80" workbookViewId="0">
      <selection activeCell="A3" sqref="A3"/>
    </sheetView>
  </sheetViews>
  <sheetFormatPr defaultRowHeight="16.5" x14ac:dyDescent="0.3"/>
  <cols>
    <col min="3" max="3" width="18.5" customWidth="1"/>
    <col min="4" max="4" width="6" customWidth="1"/>
    <col min="5" max="5" width="10.375" customWidth="1"/>
    <col min="6" max="6" width="9.5" customWidth="1"/>
    <col min="7" max="10" width="10.375" customWidth="1"/>
    <col min="11" max="11" width="3.25" customWidth="1"/>
    <col min="16" max="16" width="10.625" customWidth="1"/>
    <col min="19" max="19" width="9.75" customWidth="1"/>
    <col min="20" max="20" width="10.5" customWidth="1"/>
  </cols>
  <sheetData>
    <row r="1" spans="1:11" ht="26.25" x14ac:dyDescent="0.3">
      <c r="A1" s="7" t="s">
        <v>58</v>
      </c>
    </row>
    <row r="2" spans="1:11" ht="16.5" hidden="1" customHeight="1" x14ac:dyDescent="0.3"/>
    <row r="3" spans="1:11" ht="17.25" thickBot="1" x14ac:dyDescent="0.35">
      <c r="J3" t="s">
        <v>80</v>
      </c>
    </row>
    <row r="4" spans="1:11" ht="20.100000000000001" customHeight="1" x14ac:dyDescent="0.3">
      <c r="A4" s="195" t="s">
        <v>34</v>
      </c>
      <c r="B4" s="196"/>
      <c r="C4" s="197"/>
      <c r="D4" s="198" t="s">
        <v>35</v>
      </c>
      <c r="E4" s="200" t="s">
        <v>20</v>
      </c>
      <c r="F4" s="202" t="s">
        <v>36</v>
      </c>
      <c r="G4" s="202" t="s">
        <v>89</v>
      </c>
      <c r="H4" s="191" t="s">
        <v>0</v>
      </c>
      <c r="I4" s="191" t="s">
        <v>1</v>
      </c>
      <c r="J4" s="193" t="s">
        <v>62</v>
      </c>
      <c r="K4" s="135"/>
    </row>
    <row r="5" spans="1:11" ht="20.100000000000001" customHeight="1" thickBot="1" x14ac:dyDescent="0.35">
      <c r="A5" s="24" t="s">
        <v>2</v>
      </c>
      <c r="B5" s="18" t="s">
        <v>3</v>
      </c>
      <c r="C5" s="18" t="s">
        <v>4</v>
      </c>
      <c r="D5" s="199"/>
      <c r="E5" s="201"/>
      <c r="F5" s="203"/>
      <c r="G5" s="203"/>
      <c r="H5" s="192"/>
      <c r="I5" s="192"/>
      <c r="J5" s="194"/>
      <c r="K5" s="135"/>
    </row>
    <row r="6" spans="1:11" ht="14.1" customHeight="1" thickTop="1" x14ac:dyDescent="0.3">
      <c r="A6" s="238" t="s">
        <v>64</v>
      </c>
      <c r="B6" s="216" t="s">
        <v>44</v>
      </c>
      <c r="C6" s="216" t="s">
        <v>37</v>
      </c>
      <c r="D6" s="15" t="s">
        <v>38</v>
      </c>
      <c r="E6" s="146">
        <v>632129</v>
      </c>
      <c r="F6" s="147">
        <v>0</v>
      </c>
      <c r="G6" s="147">
        <v>0</v>
      </c>
      <c r="H6" s="153">
        <v>8540</v>
      </c>
      <c r="I6" s="156">
        <f>H6+G6+F6+E6</f>
        <v>640669</v>
      </c>
      <c r="J6" s="25"/>
      <c r="K6" s="136"/>
    </row>
    <row r="7" spans="1:11" ht="14.1" customHeight="1" x14ac:dyDescent="0.3">
      <c r="A7" s="205"/>
      <c r="B7" s="211"/>
      <c r="C7" s="211"/>
      <c r="D7" s="16" t="s">
        <v>39</v>
      </c>
      <c r="E7" s="111">
        <v>631290</v>
      </c>
      <c r="F7" s="38">
        <v>0</v>
      </c>
      <c r="G7" s="38">
        <v>0</v>
      </c>
      <c r="H7" s="154">
        <v>8540</v>
      </c>
      <c r="I7" s="54">
        <f t="shared" ref="I7:I70" si="0">H7+G7+F7+E7</f>
        <v>639830</v>
      </c>
      <c r="J7" s="26"/>
      <c r="K7" s="136"/>
    </row>
    <row r="8" spans="1:11" ht="14.1" customHeight="1" x14ac:dyDescent="0.3">
      <c r="A8" s="205"/>
      <c r="B8" s="211"/>
      <c r="C8" s="212"/>
      <c r="D8" s="17" t="s">
        <v>40</v>
      </c>
      <c r="E8" s="47">
        <v>839</v>
      </c>
      <c r="F8" s="39">
        <v>0</v>
      </c>
      <c r="G8" s="39">
        <v>0</v>
      </c>
      <c r="H8" s="149">
        <v>0</v>
      </c>
      <c r="I8" s="150">
        <f t="shared" si="0"/>
        <v>839</v>
      </c>
      <c r="J8" s="27"/>
      <c r="K8" s="136"/>
    </row>
    <row r="9" spans="1:11" ht="14.1" customHeight="1" x14ac:dyDescent="0.3">
      <c r="A9" s="205"/>
      <c r="B9" s="211"/>
      <c r="C9" s="210" t="s">
        <v>41</v>
      </c>
      <c r="D9" s="15" t="s">
        <v>38</v>
      </c>
      <c r="E9" s="44">
        <v>146871</v>
      </c>
      <c r="F9" s="37">
        <v>0</v>
      </c>
      <c r="G9" s="37">
        <v>0</v>
      </c>
      <c r="H9" s="148">
        <v>1831</v>
      </c>
      <c r="I9" s="56">
        <f t="shared" si="0"/>
        <v>148702</v>
      </c>
      <c r="J9" s="25"/>
      <c r="K9" s="136"/>
    </row>
    <row r="10" spans="1:11" ht="14.1" customHeight="1" x14ac:dyDescent="0.3">
      <c r="A10" s="205"/>
      <c r="B10" s="211"/>
      <c r="C10" s="211"/>
      <c r="D10" s="16" t="s">
        <v>39</v>
      </c>
      <c r="E10" s="111">
        <v>142979</v>
      </c>
      <c r="F10" s="38">
        <v>0</v>
      </c>
      <c r="G10" s="38">
        <v>0</v>
      </c>
      <c r="H10" s="154">
        <v>1831</v>
      </c>
      <c r="I10" s="54">
        <f t="shared" si="0"/>
        <v>144810</v>
      </c>
      <c r="J10" s="26"/>
      <c r="K10" s="136"/>
    </row>
    <row r="11" spans="1:11" ht="14.1" customHeight="1" x14ac:dyDescent="0.3">
      <c r="A11" s="205"/>
      <c r="B11" s="211"/>
      <c r="C11" s="212"/>
      <c r="D11" s="17" t="s">
        <v>40</v>
      </c>
      <c r="E11" s="47">
        <v>3891</v>
      </c>
      <c r="F11" s="39">
        <v>0</v>
      </c>
      <c r="G11" s="39">
        <v>0</v>
      </c>
      <c r="H11" s="149">
        <v>0</v>
      </c>
      <c r="I11" s="150">
        <f t="shared" si="0"/>
        <v>3891</v>
      </c>
      <c r="J11" s="27"/>
      <c r="K11" s="136"/>
    </row>
    <row r="12" spans="1:11" ht="14.1" customHeight="1" x14ac:dyDescent="0.3">
      <c r="A12" s="205"/>
      <c r="B12" s="211"/>
      <c r="C12" s="210" t="s">
        <v>42</v>
      </c>
      <c r="D12" s="15" t="s">
        <v>38</v>
      </c>
      <c r="E12" s="44">
        <v>55088</v>
      </c>
      <c r="F12" s="37">
        <v>0</v>
      </c>
      <c r="G12" s="37">
        <v>0</v>
      </c>
      <c r="H12" s="148">
        <v>712</v>
      </c>
      <c r="I12" s="56">
        <f t="shared" si="0"/>
        <v>55800</v>
      </c>
      <c r="J12" s="25"/>
      <c r="K12" s="136"/>
    </row>
    <row r="13" spans="1:11" ht="14.1" customHeight="1" x14ac:dyDescent="0.3">
      <c r="A13" s="205"/>
      <c r="B13" s="211"/>
      <c r="C13" s="211"/>
      <c r="D13" s="16" t="s">
        <v>39</v>
      </c>
      <c r="E13" s="111">
        <v>56103</v>
      </c>
      <c r="F13" s="38">
        <v>0</v>
      </c>
      <c r="G13" s="38">
        <v>0</v>
      </c>
      <c r="H13" s="154">
        <v>712</v>
      </c>
      <c r="I13" s="54">
        <f t="shared" si="0"/>
        <v>56815</v>
      </c>
      <c r="J13" s="26"/>
      <c r="K13" s="136"/>
    </row>
    <row r="14" spans="1:11" ht="14.1" customHeight="1" x14ac:dyDescent="0.3">
      <c r="A14" s="205"/>
      <c r="B14" s="211"/>
      <c r="C14" s="212"/>
      <c r="D14" s="17" t="s">
        <v>40</v>
      </c>
      <c r="E14" s="47">
        <v>-1014</v>
      </c>
      <c r="F14" s="39">
        <v>0</v>
      </c>
      <c r="G14" s="39">
        <v>0</v>
      </c>
      <c r="H14" s="149">
        <v>0</v>
      </c>
      <c r="I14" s="150">
        <f t="shared" si="0"/>
        <v>-1014</v>
      </c>
      <c r="J14" s="27"/>
      <c r="K14" s="136"/>
    </row>
    <row r="15" spans="1:11" ht="14.1" customHeight="1" x14ac:dyDescent="0.3">
      <c r="A15" s="205"/>
      <c r="B15" s="211"/>
      <c r="C15" s="210" t="s">
        <v>43</v>
      </c>
      <c r="D15" s="19" t="s">
        <v>38</v>
      </c>
      <c r="E15" s="44">
        <v>58888</v>
      </c>
      <c r="F15" s="37">
        <v>0</v>
      </c>
      <c r="G15" s="37">
        <v>0</v>
      </c>
      <c r="H15" s="148">
        <v>813</v>
      </c>
      <c r="I15" s="152">
        <f t="shared" si="0"/>
        <v>59701</v>
      </c>
      <c r="J15" s="28"/>
      <c r="K15" s="136"/>
    </row>
    <row r="16" spans="1:11" ht="14.1" customHeight="1" x14ac:dyDescent="0.3">
      <c r="A16" s="205"/>
      <c r="B16" s="211"/>
      <c r="C16" s="211"/>
      <c r="D16" s="16" t="s">
        <v>39</v>
      </c>
      <c r="E16" s="111">
        <v>59146</v>
      </c>
      <c r="F16" s="38">
        <v>0</v>
      </c>
      <c r="G16" s="38">
        <v>0</v>
      </c>
      <c r="H16" s="154">
        <v>813</v>
      </c>
      <c r="I16" s="54">
        <f t="shared" si="0"/>
        <v>59959</v>
      </c>
      <c r="J16" s="26"/>
      <c r="K16" s="136"/>
    </row>
    <row r="17" spans="1:11" ht="14.1" customHeight="1" x14ac:dyDescent="0.3">
      <c r="A17" s="205"/>
      <c r="B17" s="211"/>
      <c r="C17" s="212"/>
      <c r="D17" s="17" t="s">
        <v>40</v>
      </c>
      <c r="E17" s="47">
        <v>-258</v>
      </c>
      <c r="F17" s="39">
        <v>0</v>
      </c>
      <c r="G17" s="39">
        <v>0</v>
      </c>
      <c r="H17" s="149">
        <v>0</v>
      </c>
      <c r="I17" s="150">
        <f t="shared" si="0"/>
        <v>-258</v>
      </c>
      <c r="J17" s="27"/>
      <c r="K17" s="136"/>
    </row>
    <row r="18" spans="1:11" ht="14.1" customHeight="1" x14ac:dyDescent="0.3">
      <c r="A18" s="205"/>
      <c r="B18" s="211"/>
      <c r="C18" s="210" t="s">
        <v>86</v>
      </c>
      <c r="D18" s="19" t="s">
        <v>38</v>
      </c>
      <c r="E18" s="44">
        <v>4450</v>
      </c>
      <c r="F18" s="37">
        <v>13500</v>
      </c>
      <c r="G18" s="37">
        <v>0</v>
      </c>
      <c r="H18" s="148">
        <v>0</v>
      </c>
      <c r="I18" s="152">
        <f t="shared" si="0"/>
        <v>17950</v>
      </c>
      <c r="J18" s="28"/>
      <c r="K18" s="136"/>
    </row>
    <row r="19" spans="1:11" ht="14.1" customHeight="1" x14ac:dyDescent="0.3">
      <c r="A19" s="205"/>
      <c r="B19" s="211"/>
      <c r="C19" s="211"/>
      <c r="D19" s="16" t="s">
        <v>39</v>
      </c>
      <c r="E19" s="111">
        <v>3968</v>
      </c>
      <c r="F19" s="38">
        <v>0</v>
      </c>
      <c r="G19" s="38">
        <v>0</v>
      </c>
      <c r="H19" s="154">
        <v>0</v>
      </c>
      <c r="I19" s="54">
        <f t="shared" si="0"/>
        <v>3968</v>
      </c>
      <c r="J19" s="26"/>
      <c r="K19" s="136"/>
    </row>
    <row r="20" spans="1:11" ht="14.1" customHeight="1" x14ac:dyDescent="0.3">
      <c r="A20" s="205"/>
      <c r="B20" s="211"/>
      <c r="C20" s="212"/>
      <c r="D20" s="17" t="s">
        <v>40</v>
      </c>
      <c r="E20" s="47">
        <v>482</v>
      </c>
      <c r="F20" s="39">
        <v>13500</v>
      </c>
      <c r="G20" s="39">
        <v>0</v>
      </c>
      <c r="H20" s="149">
        <v>0</v>
      </c>
      <c r="I20" s="150">
        <f t="shared" si="0"/>
        <v>13982</v>
      </c>
      <c r="J20" s="27"/>
      <c r="K20" s="136"/>
    </row>
    <row r="21" spans="1:11" ht="14.1" customHeight="1" x14ac:dyDescent="0.3">
      <c r="A21" s="205"/>
      <c r="B21" s="211"/>
      <c r="C21" s="213" t="s">
        <v>59</v>
      </c>
      <c r="D21" s="90" t="s">
        <v>38</v>
      </c>
      <c r="E21" s="108">
        <f>E18+E15+E12+E9+E6</f>
        <v>897426</v>
      </c>
      <c r="F21" s="91">
        <f t="shared" ref="F21:H23" si="1">F18+F15+F12+F9+F6</f>
        <v>13500</v>
      </c>
      <c r="G21" s="91">
        <f t="shared" si="1"/>
        <v>0</v>
      </c>
      <c r="H21" s="155">
        <f t="shared" si="1"/>
        <v>11896</v>
      </c>
      <c r="I21" s="157">
        <f t="shared" si="0"/>
        <v>922822</v>
      </c>
      <c r="J21" s="29"/>
      <c r="K21" s="137"/>
    </row>
    <row r="22" spans="1:11" ht="14.1" customHeight="1" x14ac:dyDescent="0.3">
      <c r="A22" s="205"/>
      <c r="B22" s="211"/>
      <c r="C22" s="214"/>
      <c r="D22" s="92" t="s">
        <v>39</v>
      </c>
      <c r="E22" s="109">
        <f t="shared" ref="E22:H23" si="2">E19+E16+E13+E10+E7</f>
        <v>893486</v>
      </c>
      <c r="F22" s="91">
        <f t="shared" si="2"/>
        <v>0</v>
      </c>
      <c r="G22" s="91">
        <f t="shared" si="1"/>
        <v>0</v>
      </c>
      <c r="H22" s="112">
        <f t="shared" si="2"/>
        <v>11896</v>
      </c>
      <c r="I22" s="112">
        <f t="shared" si="0"/>
        <v>905382</v>
      </c>
      <c r="J22" s="30"/>
      <c r="K22" s="137"/>
    </row>
    <row r="23" spans="1:11" ht="14.1" customHeight="1" x14ac:dyDescent="0.3">
      <c r="A23" s="205"/>
      <c r="B23" s="212"/>
      <c r="C23" s="215"/>
      <c r="D23" s="93" t="s">
        <v>40</v>
      </c>
      <c r="E23" s="110">
        <f t="shared" si="2"/>
        <v>3940</v>
      </c>
      <c r="F23" s="91">
        <v>13500</v>
      </c>
      <c r="G23" s="91">
        <f t="shared" si="1"/>
        <v>0</v>
      </c>
      <c r="H23" s="112">
        <f t="shared" si="2"/>
        <v>0</v>
      </c>
      <c r="I23" s="112">
        <f t="shared" si="0"/>
        <v>17440</v>
      </c>
      <c r="J23" s="31"/>
      <c r="K23" s="137"/>
    </row>
    <row r="24" spans="1:11" ht="14.1" customHeight="1" x14ac:dyDescent="0.3">
      <c r="A24" s="205"/>
      <c r="B24" s="210" t="s">
        <v>60</v>
      </c>
      <c r="C24" s="210" t="s">
        <v>45</v>
      </c>
      <c r="D24" s="19" t="s">
        <v>38</v>
      </c>
      <c r="E24" s="44">
        <v>39588</v>
      </c>
      <c r="F24" s="40">
        <v>4800</v>
      </c>
      <c r="G24" s="40"/>
      <c r="H24" s="45"/>
      <c r="I24" s="45">
        <f t="shared" si="0"/>
        <v>44388</v>
      </c>
      <c r="J24" s="32"/>
      <c r="K24" s="137"/>
    </row>
    <row r="25" spans="1:11" ht="14.1" customHeight="1" x14ac:dyDescent="0.3">
      <c r="A25" s="205"/>
      <c r="B25" s="211"/>
      <c r="C25" s="211"/>
      <c r="D25" s="16" t="s">
        <v>39</v>
      </c>
      <c r="E25" s="44">
        <v>35002</v>
      </c>
      <c r="F25" s="38">
        <v>3495</v>
      </c>
      <c r="G25" s="38"/>
      <c r="H25" s="113"/>
      <c r="I25" s="113">
        <f t="shared" si="0"/>
        <v>38497</v>
      </c>
      <c r="J25" s="30"/>
      <c r="K25" s="137"/>
    </row>
    <row r="26" spans="1:11" ht="14.1" customHeight="1" x14ac:dyDescent="0.3">
      <c r="A26" s="205"/>
      <c r="B26" s="211"/>
      <c r="C26" s="212"/>
      <c r="D26" s="17" t="s">
        <v>40</v>
      </c>
      <c r="E26" s="140">
        <v>4586</v>
      </c>
      <c r="F26" s="39">
        <f>F24-F25</f>
        <v>1305</v>
      </c>
      <c r="G26" s="39"/>
      <c r="H26" s="48"/>
      <c r="I26" s="48">
        <f t="shared" si="0"/>
        <v>5891</v>
      </c>
      <c r="J26" s="31"/>
      <c r="K26" s="137"/>
    </row>
    <row r="27" spans="1:11" ht="14.1" customHeight="1" x14ac:dyDescent="0.3">
      <c r="A27" s="205"/>
      <c r="B27" s="211"/>
      <c r="C27" s="213" t="s">
        <v>59</v>
      </c>
      <c r="D27" s="90" t="s">
        <v>38</v>
      </c>
      <c r="E27" s="108">
        <f>E24</f>
        <v>39588</v>
      </c>
      <c r="F27" s="91">
        <f t="shared" ref="F27:H29" si="3">F24</f>
        <v>4800</v>
      </c>
      <c r="G27" s="91">
        <f t="shared" si="3"/>
        <v>0</v>
      </c>
      <c r="H27" s="112">
        <f t="shared" si="3"/>
        <v>0</v>
      </c>
      <c r="I27" s="112">
        <f t="shared" si="0"/>
        <v>44388</v>
      </c>
      <c r="J27" s="29"/>
      <c r="K27" s="137"/>
    </row>
    <row r="28" spans="1:11" ht="14.1" customHeight="1" x14ac:dyDescent="0.3">
      <c r="A28" s="205"/>
      <c r="B28" s="211"/>
      <c r="C28" s="214"/>
      <c r="D28" s="92" t="s">
        <v>39</v>
      </c>
      <c r="E28" s="109">
        <f t="shared" ref="E28:H29" si="4">E25</f>
        <v>35002</v>
      </c>
      <c r="F28" s="91">
        <f t="shared" si="4"/>
        <v>3495</v>
      </c>
      <c r="G28" s="91">
        <f t="shared" si="3"/>
        <v>0</v>
      </c>
      <c r="H28" s="112">
        <f t="shared" si="4"/>
        <v>0</v>
      </c>
      <c r="I28" s="112">
        <f t="shared" si="0"/>
        <v>38497</v>
      </c>
      <c r="J28" s="30"/>
      <c r="K28" s="137"/>
    </row>
    <row r="29" spans="1:11" ht="14.1" customHeight="1" x14ac:dyDescent="0.3">
      <c r="A29" s="205"/>
      <c r="B29" s="212"/>
      <c r="C29" s="215"/>
      <c r="D29" s="93" t="s">
        <v>40</v>
      </c>
      <c r="E29" s="110">
        <f t="shared" si="4"/>
        <v>4586</v>
      </c>
      <c r="F29" s="94">
        <f t="shared" si="4"/>
        <v>1305</v>
      </c>
      <c r="G29" s="94">
        <f t="shared" si="3"/>
        <v>0</v>
      </c>
      <c r="H29" s="114">
        <f t="shared" si="4"/>
        <v>0</v>
      </c>
      <c r="I29" s="114">
        <f t="shared" si="0"/>
        <v>5891</v>
      </c>
      <c r="J29" s="31"/>
      <c r="K29" s="137"/>
    </row>
    <row r="30" spans="1:11" ht="14.1" customHeight="1" x14ac:dyDescent="0.3">
      <c r="A30" s="205"/>
      <c r="B30" s="210" t="s">
        <v>61</v>
      </c>
      <c r="C30" s="210" t="s">
        <v>46</v>
      </c>
      <c r="D30" s="15" t="s">
        <v>38</v>
      </c>
      <c r="E30" s="44">
        <v>23440</v>
      </c>
      <c r="F30" s="40">
        <v>0</v>
      </c>
      <c r="G30" s="40">
        <v>0</v>
      </c>
      <c r="H30" s="151">
        <v>0</v>
      </c>
      <c r="I30" s="152">
        <f t="shared" si="0"/>
        <v>23440</v>
      </c>
      <c r="J30" s="25"/>
      <c r="K30" s="136"/>
    </row>
    <row r="31" spans="1:11" ht="14.1" customHeight="1" x14ac:dyDescent="0.3">
      <c r="A31" s="205"/>
      <c r="B31" s="211"/>
      <c r="C31" s="211"/>
      <c r="D31" s="16" t="s">
        <v>39</v>
      </c>
      <c r="E31" s="44">
        <v>22396</v>
      </c>
      <c r="F31" s="37">
        <v>0</v>
      </c>
      <c r="G31" s="37">
        <v>0</v>
      </c>
      <c r="H31" s="148">
        <v>0</v>
      </c>
      <c r="I31" s="54">
        <f t="shared" si="0"/>
        <v>22396</v>
      </c>
      <c r="J31" s="26"/>
      <c r="K31" s="136"/>
    </row>
    <row r="32" spans="1:11" ht="14.1" customHeight="1" x14ac:dyDescent="0.3">
      <c r="A32" s="205"/>
      <c r="B32" s="211"/>
      <c r="C32" s="212"/>
      <c r="D32" s="17" t="s">
        <v>40</v>
      </c>
      <c r="E32" s="47">
        <v>1044</v>
      </c>
      <c r="F32" s="39">
        <v>0</v>
      </c>
      <c r="G32" s="39">
        <v>0</v>
      </c>
      <c r="H32" s="149">
        <v>0</v>
      </c>
      <c r="I32" s="150">
        <f t="shared" si="0"/>
        <v>1044</v>
      </c>
      <c r="J32" s="27"/>
      <c r="K32" s="136"/>
    </row>
    <row r="33" spans="1:11" ht="14.1" customHeight="1" x14ac:dyDescent="0.3">
      <c r="A33" s="205"/>
      <c r="B33" s="211"/>
      <c r="C33" s="210" t="s">
        <v>47</v>
      </c>
      <c r="D33" s="15" t="s">
        <v>38</v>
      </c>
      <c r="E33" s="44">
        <v>22407</v>
      </c>
      <c r="F33" s="37">
        <v>897</v>
      </c>
      <c r="G33" s="37">
        <v>0</v>
      </c>
      <c r="H33" s="148">
        <v>10553</v>
      </c>
      <c r="I33" s="56">
        <f>SUM(E33:H33)</f>
        <v>33857</v>
      </c>
      <c r="J33" s="25"/>
      <c r="K33" s="136"/>
    </row>
    <row r="34" spans="1:11" ht="14.1" customHeight="1" x14ac:dyDescent="0.3">
      <c r="A34" s="205"/>
      <c r="B34" s="211"/>
      <c r="C34" s="211"/>
      <c r="D34" s="16" t="s">
        <v>39</v>
      </c>
      <c r="E34" s="44">
        <v>14850</v>
      </c>
      <c r="F34" s="37">
        <v>229</v>
      </c>
      <c r="G34" s="37">
        <v>0</v>
      </c>
      <c r="H34" s="148">
        <v>10553</v>
      </c>
      <c r="I34" s="54">
        <f>SUM(E34:H34)</f>
        <v>25632</v>
      </c>
      <c r="J34" s="26"/>
      <c r="K34" s="136"/>
    </row>
    <row r="35" spans="1:11" ht="14.1" customHeight="1" x14ac:dyDescent="0.3">
      <c r="A35" s="205"/>
      <c r="B35" s="211"/>
      <c r="C35" s="212"/>
      <c r="D35" s="17" t="s">
        <v>40</v>
      </c>
      <c r="E35" s="47">
        <v>7557</v>
      </c>
      <c r="F35" s="39">
        <f>F33-F34</f>
        <v>668</v>
      </c>
      <c r="G35" s="39">
        <v>0</v>
      </c>
      <c r="H35" s="149">
        <v>0</v>
      </c>
      <c r="I35" s="150">
        <f t="shared" si="0"/>
        <v>8225</v>
      </c>
      <c r="J35" s="27"/>
      <c r="K35" s="136"/>
    </row>
    <row r="36" spans="1:11" ht="14.1" customHeight="1" x14ac:dyDescent="0.3">
      <c r="A36" s="205"/>
      <c r="B36" s="211"/>
      <c r="C36" s="210" t="s">
        <v>48</v>
      </c>
      <c r="D36" s="15" t="s">
        <v>38</v>
      </c>
      <c r="E36" s="44">
        <v>8060</v>
      </c>
      <c r="F36" s="37">
        <v>0</v>
      </c>
      <c r="G36" s="37">
        <v>0</v>
      </c>
      <c r="H36" s="148">
        <v>0</v>
      </c>
      <c r="I36" s="56">
        <f t="shared" si="0"/>
        <v>8060</v>
      </c>
      <c r="J36" s="25"/>
      <c r="K36" s="136"/>
    </row>
    <row r="37" spans="1:11" ht="14.1" customHeight="1" x14ac:dyDescent="0.3">
      <c r="A37" s="205"/>
      <c r="B37" s="211"/>
      <c r="C37" s="211"/>
      <c r="D37" s="16" t="s">
        <v>39</v>
      </c>
      <c r="E37" s="44">
        <v>7778</v>
      </c>
      <c r="F37" s="37">
        <v>0</v>
      </c>
      <c r="G37" s="37">
        <v>0</v>
      </c>
      <c r="H37" s="148">
        <v>0</v>
      </c>
      <c r="I37" s="54">
        <f t="shared" si="0"/>
        <v>7778</v>
      </c>
      <c r="J37" s="26"/>
      <c r="K37" s="136"/>
    </row>
    <row r="38" spans="1:11" ht="14.1" customHeight="1" x14ac:dyDescent="0.3">
      <c r="A38" s="205"/>
      <c r="B38" s="211"/>
      <c r="C38" s="212"/>
      <c r="D38" s="17" t="s">
        <v>40</v>
      </c>
      <c r="E38" s="47">
        <v>282</v>
      </c>
      <c r="F38" s="39">
        <v>0</v>
      </c>
      <c r="G38" s="39">
        <v>0</v>
      </c>
      <c r="H38" s="149">
        <v>0</v>
      </c>
      <c r="I38" s="150">
        <f t="shared" si="0"/>
        <v>282</v>
      </c>
      <c r="J38" s="27"/>
      <c r="K38" s="136"/>
    </row>
    <row r="39" spans="1:11" ht="14.1" customHeight="1" x14ac:dyDescent="0.3">
      <c r="A39" s="205"/>
      <c r="B39" s="211"/>
      <c r="C39" s="210" t="s">
        <v>49</v>
      </c>
      <c r="D39" s="15" t="s">
        <v>38</v>
      </c>
      <c r="E39" s="44">
        <v>2990</v>
      </c>
      <c r="F39" s="37">
        <v>0</v>
      </c>
      <c r="G39" s="37">
        <v>0</v>
      </c>
      <c r="H39" s="148">
        <v>0</v>
      </c>
      <c r="I39" s="56">
        <f t="shared" si="0"/>
        <v>2990</v>
      </c>
      <c r="J39" s="25"/>
      <c r="K39" s="136"/>
    </row>
    <row r="40" spans="1:11" ht="14.1" customHeight="1" x14ac:dyDescent="0.3">
      <c r="A40" s="205"/>
      <c r="B40" s="211"/>
      <c r="C40" s="211"/>
      <c r="D40" s="16" t="s">
        <v>39</v>
      </c>
      <c r="E40" s="44">
        <v>2220</v>
      </c>
      <c r="F40" s="37">
        <v>0</v>
      </c>
      <c r="G40" s="37">
        <v>0</v>
      </c>
      <c r="H40" s="148">
        <v>0</v>
      </c>
      <c r="I40" s="54">
        <f t="shared" si="0"/>
        <v>2220</v>
      </c>
      <c r="J40" s="26"/>
      <c r="K40" s="136"/>
    </row>
    <row r="41" spans="1:11" ht="14.1" customHeight="1" x14ac:dyDescent="0.3">
      <c r="A41" s="205"/>
      <c r="B41" s="211"/>
      <c r="C41" s="212"/>
      <c r="D41" s="17" t="s">
        <v>40</v>
      </c>
      <c r="E41" s="47">
        <v>770</v>
      </c>
      <c r="F41" s="39">
        <v>0</v>
      </c>
      <c r="G41" s="39">
        <v>0</v>
      </c>
      <c r="H41" s="149">
        <v>0</v>
      </c>
      <c r="I41" s="150">
        <f t="shared" si="0"/>
        <v>770</v>
      </c>
      <c r="J41" s="27"/>
      <c r="K41" s="136"/>
    </row>
    <row r="42" spans="1:11" ht="14.1" customHeight="1" x14ac:dyDescent="0.3">
      <c r="A42" s="205"/>
      <c r="B42" s="211"/>
      <c r="C42" s="210" t="s">
        <v>50</v>
      </c>
      <c r="D42" s="15" t="s">
        <v>38</v>
      </c>
      <c r="E42" s="44">
        <v>2300</v>
      </c>
      <c r="F42" s="37">
        <v>0</v>
      </c>
      <c r="G42" s="37">
        <v>0</v>
      </c>
      <c r="H42" s="148">
        <v>0</v>
      </c>
      <c r="I42" s="56">
        <f t="shared" si="0"/>
        <v>2300</v>
      </c>
      <c r="J42" s="25"/>
      <c r="K42" s="136"/>
    </row>
    <row r="43" spans="1:11" ht="14.1" customHeight="1" x14ac:dyDescent="0.3">
      <c r="A43" s="205"/>
      <c r="B43" s="211"/>
      <c r="C43" s="211"/>
      <c r="D43" s="16" t="s">
        <v>39</v>
      </c>
      <c r="E43" s="44">
        <v>1992</v>
      </c>
      <c r="F43" s="37">
        <v>0</v>
      </c>
      <c r="G43" s="37">
        <v>0</v>
      </c>
      <c r="H43" s="148">
        <v>0</v>
      </c>
      <c r="I43" s="54">
        <f t="shared" si="0"/>
        <v>1992</v>
      </c>
      <c r="J43" s="26"/>
      <c r="K43" s="136"/>
    </row>
    <row r="44" spans="1:11" ht="14.1" customHeight="1" x14ac:dyDescent="0.3">
      <c r="A44" s="205"/>
      <c r="B44" s="211"/>
      <c r="C44" s="212"/>
      <c r="D44" s="17" t="s">
        <v>40</v>
      </c>
      <c r="E44" s="47">
        <v>308</v>
      </c>
      <c r="F44" s="39">
        <v>0</v>
      </c>
      <c r="G44" s="39">
        <v>0</v>
      </c>
      <c r="H44" s="149">
        <v>0</v>
      </c>
      <c r="I44" s="150">
        <f t="shared" si="0"/>
        <v>308</v>
      </c>
      <c r="J44" s="27"/>
      <c r="K44" s="136"/>
    </row>
    <row r="45" spans="1:11" ht="14.1" customHeight="1" x14ac:dyDescent="0.3">
      <c r="A45" s="205"/>
      <c r="B45" s="211"/>
      <c r="C45" s="210" t="s">
        <v>51</v>
      </c>
      <c r="D45" s="15" t="s">
        <v>38</v>
      </c>
      <c r="E45" s="44">
        <v>34481</v>
      </c>
      <c r="F45" s="37">
        <v>0</v>
      </c>
      <c r="G45" s="37">
        <v>0</v>
      </c>
      <c r="H45" s="148">
        <v>1400</v>
      </c>
      <c r="I45" s="56">
        <f t="shared" si="0"/>
        <v>35881</v>
      </c>
      <c r="J45" s="25"/>
      <c r="K45" s="136"/>
    </row>
    <row r="46" spans="1:11" ht="14.1" customHeight="1" x14ac:dyDescent="0.3">
      <c r="A46" s="205"/>
      <c r="B46" s="211"/>
      <c r="C46" s="211"/>
      <c r="D46" s="16" t="s">
        <v>39</v>
      </c>
      <c r="E46" s="44">
        <v>45102</v>
      </c>
      <c r="F46" s="37">
        <v>0</v>
      </c>
      <c r="G46" s="37">
        <v>0</v>
      </c>
      <c r="H46" s="148">
        <v>1400</v>
      </c>
      <c r="I46" s="54">
        <f t="shared" si="0"/>
        <v>46502</v>
      </c>
      <c r="J46" s="26"/>
      <c r="K46" s="136"/>
    </row>
    <row r="47" spans="1:11" ht="14.1" customHeight="1" x14ac:dyDescent="0.3">
      <c r="A47" s="205"/>
      <c r="B47" s="211"/>
      <c r="C47" s="212"/>
      <c r="D47" s="17" t="s">
        <v>40</v>
      </c>
      <c r="E47" s="47">
        <v>-10621</v>
      </c>
      <c r="F47" s="39">
        <v>0</v>
      </c>
      <c r="G47" s="39">
        <v>0</v>
      </c>
      <c r="H47" s="149">
        <v>0</v>
      </c>
      <c r="I47" s="150">
        <f t="shared" si="0"/>
        <v>-10621</v>
      </c>
      <c r="J47" s="27"/>
      <c r="K47" s="136"/>
    </row>
    <row r="48" spans="1:11" ht="14.1" customHeight="1" x14ac:dyDescent="0.3">
      <c r="A48" s="205"/>
      <c r="B48" s="211"/>
      <c r="C48" s="213" t="s">
        <v>59</v>
      </c>
      <c r="D48" s="90" t="s">
        <v>38</v>
      </c>
      <c r="E48" s="108">
        <f>E45+E42+E39+E36+E33+E30</f>
        <v>93678</v>
      </c>
      <c r="F48" s="91">
        <f t="shared" ref="F48:H50" si="5">F45+F42+F39+F36+F33+F30</f>
        <v>897</v>
      </c>
      <c r="G48" s="91">
        <f t="shared" si="5"/>
        <v>0</v>
      </c>
      <c r="H48" s="112">
        <f t="shared" si="5"/>
        <v>11953</v>
      </c>
      <c r="I48" s="112">
        <f t="shared" si="0"/>
        <v>106528</v>
      </c>
      <c r="J48" s="29"/>
      <c r="K48" s="137"/>
    </row>
    <row r="49" spans="1:11" ht="14.1" customHeight="1" x14ac:dyDescent="0.3">
      <c r="A49" s="205"/>
      <c r="B49" s="211"/>
      <c r="C49" s="214"/>
      <c r="D49" s="92" t="s">
        <v>39</v>
      </c>
      <c r="E49" s="109">
        <f t="shared" ref="E49:H50" si="6">E46+E43+E40+E37+E34+E31</f>
        <v>94338</v>
      </c>
      <c r="F49" s="91">
        <f t="shared" si="6"/>
        <v>229</v>
      </c>
      <c r="G49" s="91">
        <f t="shared" si="5"/>
        <v>0</v>
      </c>
      <c r="H49" s="112">
        <f t="shared" si="6"/>
        <v>11953</v>
      </c>
      <c r="I49" s="112">
        <f t="shared" si="0"/>
        <v>106520</v>
      </c>
      <c r="J49" s="30"/>
      <c r="K49" s="137"/>
    </row>
    <row r="50" spans="1:11" ht="14.1" customHeight="1" x14ac:dyDescent="0.3">
      <c r="A50" s="205"/>
      <c r="B50" s="212"/>
      <c r="C50" s="215"/>
      <c r="D50" s="93" t="s">
        <v>40</v>
      </c>
      <c r="E50" s="110">
        <f t="shared" si="6"/>
        <v>-660</v>
      </c>
      <c r="F50" s="94">
        <f t="shared" si="6"/>
        <v>668</v>
      </c>
      <c r="G50" s="94">
        <f t="shared" si="5"/>
        <v>0</v>
      </c>
      <c r="H50" s="114">
        <f t="shared" si="6"/>
        <v>0</v>
      </c>
      <c r="I50" s="114">
        <f t="shared" si="0"/>
        <v>8</v>
      </c>
      <c r="J50" s="31"/>
      <c r="K50" s="137"/>
    </row>
    <row r="51" spans="1:11" ht="14.1" customHeight="1" x14ac:dyDescent="0.3">
      <c r="A51" s="205"/>
      <c r="B51" s="231" t="s">
        <v>59</v>
      </c>
      <c r="C51" s="232"/>
      <c r="D51" s="20" t="s">
        <v>38</v>
      </c>
      <c r="E51" s="95">
        <f>E48+E27+E21</f>
        <v>1030692</v>
      </c>
      <c r="F51" s="41">
        <f t="shared" ref="F51:H53" si="7">F48+F27+F21</f>
        <v>19197</v>
      </c>
      <c r="G51" s="41">
        <f t="shared" si="7"/>
        <v>0</v>
      </c>
      <c r="H51" s="121">
        <f t="shared" si="7"/>
        <v>23849</v>
      </c>
      <c r="I51" s="121">
        <f t="shared" si="0"/>
        <v>1073738</v>
      </c>
      <c r="J51" s="29"/>
      <c r="K51" s="137"/>
    </row>
    <row r="52" spans="1:11" ht="14.1" customHeight="1" x14ac:dyDescent="0.3">
      <c r="A52" s="205"/>
      <c r="B52" s="233"/>
      <c r="C52" s="234"/>
      <c r="D52" s="21" t="s">
        <v>39</v>
      </c>
      <c r="E52" s="95">
        <f t="shared" ref="E52:H53" si="8">E49+E28+E22</f>
        <v>1022826</v>
      </c>
      <c r="F52" s="41">
        <f t="shared" si="8"/>
        <v>3724</v>
      </c>
      <c r="G52" s="41">
        <f t="shared" si="7"/>
        <v>0</v>
      </c>
      <c r="H52" s="121">
        <f t="shared" si="8"/>
        <v>23849</v>
      </c>
      <c r="I52" s="121">
        <f t="shared" si="0"/>
        <v>1050399</v>
      </c>
      <c r="J52" s="29"/>
      <c r="K52" s="137"/>
    </row>
    <row r="53" spans="1:11" ht="14.1" customHeight="1" thickBot="1" x14ac:dyDescent="0.35">
      <c r="A53" s="206"/>
      <c r="B53" s="235"/>
      <c r="C53" s="236"/>
      <c r="D53" s="22" t="s">
        <v>40</v>
      </c>
      <c r="E53" s="106">
        <f t="shared" si="8"/>
        <v>7866</v>
      </c>
      <c r="F53" s="43">
        <f t="shared" si="8"/>
        <v>15473</v>
      </c>
      <c r="G53" s="43">
        <f t="shared" si="7"/>
        <v>0</v>
      </c>
      <c r="H53" s="122">
        <f t="shared" si="8"/>
        <v>0</v>
      </c>
      <c r="I53" s="122">
        <f t="shared" si="0"/>
        <v>23339</v>
      </c>
      <c r="J53" s="33"/>
      <c r="K53" s="137"/>
    </row>
    <row r="54" spans="1:11" ht="14.1" customHeight="1" x14ac:dyDescent="0.3">
      <c r="A54" s="204" t="s">
        <v>65</v>
      </c>
      <c r="B54" s="237" t="s">
        <v>63</v>
      </c>
      <c r="C54" s="237" t="s">
        <v>52</v>
      </c>
      <c r="D54" s="15" t="s">
        <v>38</v>
      </c>
      <c r="E54" s="44">
        <v>6000</v>
      </c>
      <c r="F54" s="37">
        <v>10000</v>
      </c>
      <c r="G54" s="37"/>
      <c r="H54" s="46"/>
      <c r="I54" s="46">
        <f t="shared" si="0"/>
        <v>16000</v>
      </c>
      <c r="J54" s="25"/>
      <c r="K54" s="136"/>
    </row>
    <row r="55" spans="1:11" ht="14.1" customHeight="1" x14ac:dyDescent="0.3">
      <c r="A55" s="205"/>
      <c r="B55" s="211"/>
      <c r="C55" s="211"/>
      <c r="D55" s="16" t="s">
        <v>39</v>
      </c>
      <c r="E55" s="44">
        <v>5225</v>
      </c>
      <c r="F55" s="38">
        <v>0</v>
      </c>
      <c r="G55" s="38"/>
      <c r="H55" s="113"/>
      <c r="I55" s="113">
        <f t="shared" si="0"/>
        <v>5225</v>
      </c>
      <c r="J55" s="26"/>
      <c r="K55" s="136"/>
    </row>
    <row r="56" spans="1:11" ht="14.1" customHeight="1" x14ac:dyDescent="0.3">
      <c r="A56" s="205"/>
      <c r="B56" s="211"/>
      <c r="C56" s="212"/>
      <c r="D56" s="17" t="s">
        <v>40</v>
      </c>
      <c r="E56" s="140">
        <v>775</v>
      </c>
      <c r="F56" s="39">
        <v>10000</v>
      </c>
      <c r="G56" s="39"/>
      <c r="H56" s="48"/>
      <c r="I56" s="48">
        <f t="shared" si="0"/>
        <v>10775</v>
      </c>
      <c r="J56" s="27"/>
      <c r="K56" s="136"/>
    </row>
    <row r="57" spans="1:11" ht="14.1" customHeight="1" x14ac:dyDescent="0.3">
      <c r="A57" s="205"/>
      <c r="B57" s="211"/>
      <c r="C57" s="210" t="s">
        <v>53</v>
      </c>
      <c r="D57" s="15" t="s">
        <v>38</v>
      </c>
      <c r="E57" s="44">
        <v>19462</v>
      </c>
      <c r="F57" s="37">
        <v>5000</v>
      </c>
      <c r="G57" s="37"/>
      <c r="H57" s="46"/>
      <c r="I57" s="46">
        <f t="shared" si="0"/>
        <v>24462</v>
      </c>
      <c r="J57" s="25"/>
      <c r="K57" s="136"/>
    </row>
    <row r="58" spans="1:11" ht="14.1" customHeight="1" x14ac:dyDescent="0.3">
      <c r="A58" s="205"/>
      <c r="B58" s="211"/>
      <c r="C58" s="211"/>
      <c r="D58" s="16" t="s">
        <v>39</v>
      </c>
      <c r="E58" s="44">
        <v>21237</v>
      </c>
      <c r="F58" s="38">
        <v>0</v>
      </c>
      <c r="G58" s="38"/>
      <c r="H58" s="113"/>
      <c r="I58" s="113">
        <f t="shared" si="0"/>
        <v>21237</v>
      </c>
      <c r="J58" s="26"/>
      <c r="K58" s="136"/>
    </row>
    <row r="59" spans="1:11" ht="14.1" customHeight="1" x14ac:dyDescent="0.3">
      <c r="A59" s="205"/>
      <c r="B59" s="211"/>
      <c r="C59" s="212"/>
      <c r="D59" s="17" t="s">
        <v>40</v>
      </c>
      <c r="E59" s="140">
        <v>-1775</v>
      </c>
      <c r="F59" s="39">
        <v>5000</v>
      </c>
      <c r="G59" s="39"/>
      <c r="H59" s="48"/>
      <c r="I59" s="48">
        <f t="shared" si="0"/>
        <v>3225</v>
      </c>
      <c r="J59" s="27"/>
      <c r="K59" s="136"/>
    </row>
    <row r="60" spans="1:11" ht="14.1" customHeight="1" x14ac:dyDescent="0.3">
      <c r="A60" s="205"/>
      <c r="B60" s="211"/>
      <c r="C60" s="210" t="s">
        <v>54</v>
      </c>
      <c r="D60" s="15" t="s">
        <v>38</v>
      </c>
      <c r="E60" s="44">
        <v>1000</v>
      </c>
      <c r="F60" s="37">
        <v>5000</v>
      </c>
      <c r="G60" s="37"/>
      <c r="H60" s="46"/>
      <c r="I60" s="46">
        <f t="shared" si="0"/>
        <v>6000</v>
      </c>
      <c r="J60" s="25"/>
      <c r="K60" s="136"/>
    </row>
    <row r="61" spans="1:11" ht="14.1" customHeight="1" x14ac:dyDescent="0.3">
      <c r="A61" s="205"/>
      <c r="B61" s="211"/>
      <c r="C61" s="211"/>
      <c r="D61" s="16" t="s">
        <v>39</v>
      </c>
      <c r="E61" s="44">
        <v>0</v>
      </c>
      <c r="F61" s="38">
        <v>0</v>
      </c>
      <c r="G61" s="38"/>
      <c r="H61" s="113"/>
      <c r="I61" s="113">
        <f t="shared" si="0"/>
        <v>0</v>
      </c>
      <c r="J61" s="26"/>
      <c r="K61" s="136"/>
    </row>
    <row r="62" spans="1:11" ht="14.1" customHeight="1" x14ac:dyDescent="0.3">
      <c r="A62" s="205"/>
      <c r="B62" s="212"/>
      <c r="C62" s="212"/>
      <c r="D62" s="17" t="s">
        <v>40</v>
      </c>
      <c r="E62" s="140">
        <v>1000</v>
      </c>
      <c r="F62" s="39">
        <v>5000</v>
      </c>
      <c r="G62" s="39"/>
      <c r="H62" s="48"/>
      <c r="I62" s="48">
        <f t="shared" si="0"/>
        <v>6000</v>
      </c>
      <c r="J62" s="27"/>
      <c r="K62" s="136"/>
    </row>
    <row r="63" spans="1:11" ht="14.1" customHeight="1" x14ac:dyDescent="0.3">
      <c r="A63" s="205"/>
      <c r="B63" s="231" t="s">
        <v>59</v>
      </c>
      <c r="C63" s="232"/>
      <c r="D63" s="20" t="s">
        <v>38</v>
      </c>
      <c r="E63" s="95">
        <f>E60+E57+E54</f>
        <v>26462</v>
      </c>
      <c r="F63" s="41">
        <f t="shared" ref="F63:H63" si="9">F60+F57+F54</f>
        <v>20000</v>
      </c>
      <c r="G63" s="131">
        <f t="shared" si="9"/>
        <v>0</v>
      </c>
      <c r="H63" s="132">
        <f t="shared" si="9"/>
        <v>0</v>
      </c>
      <c r="I63" s="132">
        <f t="shared" si="0"/>
        <v>46462</v>
      </c>
      <c r="J63" s="25"/>
      <c r="K63" s="136"/>
    </row>
    <row r="64" spans="1:11" ht="14.1" customHeight="1" x14ac:dyDescent="0.3">
      <c r="A64" s="205"/>
      <c r="B64" s="233"/>
      <c r="C64" s="234"/>
      <c r="D64" s="21" t="s">
        <v>39</v>
      </c>
      <c r="E64" s="95">
        <f t="shared" ref="E64:H65" si="10">E61+E58+E55</f>
        <v>26462</v>
      </c>
      <c r="F64" s="41">
        <f t="shared" si="10"/>
        <v>0</v>
      </c>
      <c r="G64" s="41">
        <f t="shared" si="10"/>
        <v>0</v>
      </c>
      <c r="H64" s="121">
        <f t="shared" si="10"/>
        <v>0</v>
      </c>
      <c r="I64" s="121">
        <f t="shared" si="0"/>
        <v>26462</v>
      </c>
      <c r="J64" s="26"/>
      <c r="K64" s="136"/>
    </row>
    <row r="65" spans="1:11" ht="14.1" customHeight="1" thickBot="1" x14ac:dyDescent="0.35">
      <c r="A65" s="206"/>
      <c r="B65" s="235"/>
      <c r="C65" s="236"/>
      <c r="D65" s="22" t="s">
        <v>40</v>
      </c>
      <c r="E65" s="118">
        <f t="shared" si="10"/>
        <v>0</v>
      </c>
      <c r="F65" s="133">
        <f t="shared" si="10"/>
        <v>20000</v>
      </c>
      <c r="G65" s="133">
        <f t="shared" si="10"/>
        <v>0</v>
      </c>
      <c r="H65" s="134">
        <f t="shared" si="10"/>
        <v>0</v>
      </c>
      <c r="I65" s="134">
        <f t="shared" si="0"/>
        <v>20000</v>
      </c>
      <c r="J65" s="34"/>
      <c r="K65" s="136"/>
    </row>
    <row r="66" spans="1:11" ht="14.1" customHeight="1" x14ac:dyDescent="0.3">
      <c r="A66" s="204" t="s">
        <v>69</v>
      </c>
      <c r="B66" s="220" t="s">
        <v>69</v>
      </c>
      <c r="C66" s="226" t="s">
        <v>83</v>
      </c>
      <c r="D66" s="15" t="s">
        <v>38</v>
      </c>
      <c r="E66" s="44">
        <v>38100</v>
      </c>
      <c r="F66" s="37">
        <v>18000</v>
      </c>
      <c r="G66" s="37"/>
      <c r="H66" s="46"/>
      <c r="I66" s="46">
        <f t="shared" si="0"/>
        <v>56100</v>
      </c>
      <c r="J66" s="25"/>
      <c r="K66" s="136"/>
    </row>
    <row r="67" spans="1:11" ht="14.1" customHeight="1" x14ac:dyDescent="0.3">
      <c r="A67" s="205"/>
      <c r="B67" s="218"/>
      <c r="C67" s="187"/>
      <c r="D67" s="16" t="s">
        <v>39</v>
      </c>
      <c r="E67" s="44">
        <v>38100</v>
      </c>
      <c r="F67" s="38">
        <v>77</v>
      </c>
      <c r="G67" s="38"/>
      <c r="H67" s="113"/>
      <c r="I67" s="113">
        <f t="shared" si="0"/>
        <v>38177</v>
      </c>
      <c r="J67" s="26"/>
      <c r="K67" s="136"/>
    </row>
    <row r="68" spans="1:11" ht="14.1" customHeight="1" x14ac:dyDescent="0.3">
      <c r="A68" s="205"/>
      <c r="B68" s="218"/>
      <c r="C68" s="188"/>
      <c r="D68" s="17" t="s">
        <v>40</v>
      </c>
      <c r="E68" s="141">
        <v>0</v>
      </c>
      <c r="F68" s="39">
        <f>F66-F67</f>
        <v>17923</v>
      </c>
      <c r="G68" s="39"/>
      <c r="H68" s="48"/>
      <c r="I68" s="48">
        <f t="shared" si="0"/>
        <v>17923</v>
      </c>
      <c r="J68" s="27"/>
      <c r="K68" s="136"/>
    </row>
    <row r="69" spans="1:11" ht="14.1" customHeight="1" x14ac:dyDescent="0.3">
      <c r="A69" s="205"/>
      <c r="B69" s="218"/>
      <c r="C69" s="187" t="s">
        <v>22</v>
      </c>
      <c r="D69" s="15" t="s">
        <v>38</v>
      </c>
      <c r="E69" s="44">
        <v>1400</v>
      </c>
      <c r="F69" s="37"/>
      <c r="G69" s="37"/>
      <c r="H69" s="46"/>
      <c r="I69" s="46">
        <f t="shared" si="0"/>
        <v>1400</v>
      </c>
      <c r="J69" s="25"/>
      <c r="K69" s="136"/>
    </row>
    <row r="70" spans="1:11" ht="14.1" customHeight="1" x14ac:dyDescent="0.3">
      <c r="A70" s="205"/>
      <c r="B70" s="218"/>
      <c r="C70" s="187"/>
      <c r="D70" s="16" t="s">
        <v>39</v>
      </c>
      <c r="E70" s="44">
        <v>1400</v>
      </c>
      <c r="F70" s="38"/>
      <c r="G70" s="38"/>
      <c r="H70" s="113"/>
      <c r="I70" s="113">
        <f t="shared" si="0"/>
        <v>1400</v>
      </c>
      <c r="J70" s="26"/>
      <c r="K70" s="136"/>
    </row>
    <row r="71" spans="1:11" ht="14.1" customHeight="1" x14ac:dyDescent="0.3">
      <c r="A71" s="205"/>
      <c r="B71" s="218"/>
      <c r="C71" s="188"/>
      <c r="D71" s="17" t="s">
        <v>40</v>
      </c>
      <c r="E71" s="141">
        <v>0</v>
      </c>
      <c r="F71" s="39"/>
      <c r="G71" s="39"/>
      <c r="H71" s="48"/>
      <c r="I71" s="48">
        <f t="shared" ref="I71:I140" si="11">H71+G71+F71+E71</f>
        <v>0</v>
      </c>
      <c r="J71" s="27"/>
      <c r="K71" s="136"/>
    </row>
    <row r="72" spans="1:11" ht="14.1" customHeight="1" x14ac:dyDescent="0.3">
      <c r="A72" s="205"/>
      <c r="B72" s="218"/>
      <c r="C72" s="227" t="s">
        <v>23</v>
      </c>
      <c r="D72" s="15" t="s">
        <v>38</v>
      </c>
      <c r="E72" s="44">
        <v>15000</v>
      </c>
      <c r="F72" s="37"/>
      <c r="G72" s="37"/>
      <c r="H72" s="46"/>
      <c r="I72" s="46">
        <f t="shared" si="11"/>
        <v>15000</v>
      </c>
      <c r="J72" s="25"/>
      <c r="K72" s="136"/>
    </row>
    <row r="73" spans="1:11" ht="14.1" customHeight="1" x14ac:dyDescent="0.3">
      <c r="A73" s="205"/>
      <c r="B73" s="218"/>
      <c r="C73" s="187"/>
      <c r="D73" s="16" t="s">
        <v>39</v>
      </c>
      <c r="E73" s="44">
        <v>15000</v>
      </c>
      <c r="F73" s="38"/>
      <c r="G73" s="38"/>
      <c r="H73" s="113"/>
      <c r="I73" s="113">
        <f t="shared" si="11"/>
        <v>15000</v>
      </c>
      <c r="J73" s="26"/>
      <c r="K73" s="136"/>
    </row>
    <row r="74" spans="1:11" ht="14.1" customHeight="1" x14ac:dyDescent="0.3">
      <c r="A74" s="205"/>
      <c r="B74" s="218"/>
      <c r="C74" s="188"/>
      <c r="D74" s="17" t="s">
        <v>40</v>
      </c>
      <c r="E74" s="141">
        <v>0</v>
      </c>
      <c r="F74" s="39"/>
      <c r="G74" s="39"/>
      <c r="H74" s="48"/>
      <c r="I74" s="48">
        <f t="shared" si="11"/>
        <v>0</v>
      </c>
      <c r="J74" s="27"/>
      <c r="K74" s="136"/>
    </row>
    <row r="75" spans="1:11" ht="14.1" customHeight="1" x14ac:dyDescent="0.3">
      <c r="A75" s="205"/>
      <c r="B75" s="218"/>
      <c r="C75" s="227" t="s">
        <v>93</v>
      </c>
      <c r="D75" s="15" t="s">
        <v>38</v>
      </c>
      <c r="E75" s="44">
        <v>250</v>
      </c>
      <c r="F75" s="37"/>
      <c r="G75" s="37"/>
      <c r="H75" s="46"/>
      <c r="I75" s="46">
        <f t="shared" si="11"/>
        <v>250</v>
      </c>
      <c r="J75" s="25"/>
      <c r="K75" s="136"/>
    </row>
    <row r="76" spans="1:11" ht="14.1" customHeight="1" x14ac:dyDescent="0.3">
      <c r="A76" s="205"/>
      <c r="B76" s="218"/>
      <c r="C76" s="187"/>
      <c r="D76" s="16" t="s">
        <v>39</v>
      </c>
      <c r="E76" s="44">
        <v>250</v>
      </c>
      <c r="F76" s="38"/>
      <c r="G76" s="38"/>
      <c r="H76" s="113"/>
      <c r="I76" s="113">
        <f t="shared" si="11"/>
        <v>250</v>
      </c>
      <c r="J76" s="26"/>
      <c r="K76" s="136"/>
    </row>
    <row r="77" spans="1:11" ht="14.1" customHeight="1" x14ac:dyDescent="0.3">
      <c r="A77" s="205"/>
      <c r="B77" s="218"/>
      <c r="C77" s="188"/>
      <c r="D77" s="17" t="s">
        <v>40</v>
      </c>
      <c r="E77" s="141">
        <v>0</v>
      </c>
      <c r="F77" s="39"/>
      <c r="G77" s="39"/>
      <c r="H77" s="48"/>
      <c r="I77" s="48">
        <f t="shared" si="11"/>
        <v>0</v>
      </c>
      <c r="J77" s="27"/>
      <c r="K77" s="136"/>
    </row>
    <row r="78" spans="1:11" ht="14.1" customHeight="1" x14ac:dyDescent="0.3">
      <c r="A78" s="205"/>
      <c r="B78" s="218"/>
      <c r="C78" s="227" t="s">
        <v>84</v>
      </c>
      <c r="D78" s="15" t="s">
        <v>38</v>
      </c>
      <c r="E78" s="44">
        <v>127539</v>
      </c>
      <c r="F78" s="37"/>
      <c r="G78" s="37"/>
      <c r="H78" s="46"/>
      <c r="I78" s="46">
        <f t="shared" si="11"/>
        <v>127539</v>
      </c>
      <c r="J78" s="25"/>
      <c r="K78" s="136"/>
    </row>
    <row r="79" spans="1:11" ht="14.1" customHeight="1" x14ac:dyDescent="0.3">
      <c r="A79" s="205"/>
      <c r="B79" s="218"/>
      <c r="C79" s="187"/>
      <c r="D79" s="16" t="s">
        <v>39</v>
      </c>
      <c r="E79" s="44">
        <v>127539</v>
      </c>
      <c r="F79" s="38"/>
      <c r="G79" s="38"/>
      <c r="H79" s="113"/>
      <c r="I79" s="113">
        <f t="shared" si="11"/>
        <v>127539</v>
      </c>
      <c r="J79" s="26"/>
      <c r="K79" s="136"/>
    </row>
    <row r="80" spans="1:11" ht="14.1" customHeight="1" x14ac:dyDescent="0.3">
      <c r="A80" s="205"/>
      <c r="B80" s="218"/>
      <c r="C80" s="188"/>
      <c r="D80" s="17" t="s">
        <v>40</v>
      </c>
      <c r="E80" s="141">
        <v>0</v>
      </c>
      <c r="F80" s="39"/>
      <c r="G80" s="39"/>
      <c r="H80" s="48"/>
      <c r="I80" s="48">
        <f t="shared" si="11"/>
        <v>0</v>
      </c>
      <c r="J80" s="27"/>
      <c r="K80" s="136"/>
    </row>
    <row r="81" spans="1:11" ht="14.1" customHeight="1" x14ac:dyDescent="0.3">
      <c r="A81" s="205"/>
      <c r="B81" s="218"/>
      <c r="C81" s="227" t="s">
        <v>85</v>
      </c>
      <c r="D81" s="15" t="s">
        <v>38</v>
      </c>
      <c r="E81" s="44">
        <v>76680</v>
      </c>
      <c r="F81" s="37"/>
      <c r="G81" s="37"/>
      <c r="H81" s="46"/>
      <c r="I81" s="46">
        <f t="shared" si="11"/>
        <v>76680</v>
      </c>
      <c r="J81" s="25"/>
      <c r="K81" s="136"/>
    </row>
    <row r="82" spans="1:11" ht="14.1" customHeight="1" x14ac:dyDescent="0.3">
      <c r="A82" s="205"/>
      <c r="B82" s="218"/>
      <c r="C82" s="187"/>
      <c r="D82" s="16" t="s">
        <v>39</v>
      </c>
      <c r="E82" s="44">
        <v>76680</v>
      </c>
      <c r="F82" s="38"/>
      <c r="G82" s="38"/>
      <c r="H82" s="113"/>
      <c r="I82" s="113">
        <f t="shared" si="11"/>
        <v>76680</v>
      </c>
      <c r="J82" s="26"/>
      <c r="K82" s="136"/>
    </row>
    <row r="83" spans="1:11" ht="14.1" customHeight="1" x14ac:dyDescent="0.3">
      <c r="A83" s="205"/>
      <c r="B83" s="218"/>
      <c r="C83" s="188"/>
      <c r="D83" s="17" t="s">
        <v>40</v>
      </c>
      <c r="E83" s="141">
        <v>0</v>
      </c>
      <c r="F83" s="39"/>
      <c r="G83" s="39"/>
      <c r="H83" s="48"/>
      <c r="I83" s="48">
        <f t="shared" si="11"/>
        <v>0</v>
      </c>
      <c r="J83" s="27"/>
      <c r="K83" s="136"/>
    </row>
    <row r="84" spans="1:11" ht="14.1" customHeight="1" x14ac:dyDescent="0.3">
      <c r="A84" s="205"/>
      <c r="B84" s="218"/>
      <c r="C84" s="227" t="s">
        <v>87</v>
      </c>
      <c r="D84" s="15" t="s">
        <v>38</v>
      </c>
      <c r="E84" s="44">
        <v>1246749</v>
      </c>
      <c r="F84" s="37"/>
      <c r="G84" s="37"/>
      <c r="H84" s="46"/>
      <c r="I84" s="46">
        <f t="shared" si="11"/>
        <v>1246749</v>
      </c>
      <c r="J84" s="25"/>
      <c r="K84" s="136"/>
    </row>
    <row r="85" spans="1:11" ht="14.1" customHeight="1" x14ac:dyDescent="0.3">
      <c r="A85" s="205"/>
      <c r="B85" s="218"/>
      <c r="C85" s="187"/>
      <c r="D85" s="16" t="s">
        <v>39</v>
      </c>
      <c r="E85" s="44">
        <v>1177638</v>
      </c>
      <c r="F85" s="38"/>
      <c r="G85" s="38"/>
      <c r="H85" s="113"/>
      <c r="I85" s="113">
        <f t="shared" si="11"/>
        <v>1177638</v>
      </c>
      <c r="J85" s="26"/>
      <c r="K85" s="136"/>
    </row>
    <row r="86" spans="1:11" ht="14.1" customHeight="1" x14ac:dyDescent="0.3">
      <c r="A86" s="205"/>
      <c r="B86" s="218"/>
      <c r="C86" s="188"/>
      <c r="D86" s="17" t="s">
        <v>40</v>
      </c>
      <c r="E86" s="141">
        <f>E84-E85</f>
        <v>69111</v>
      </c>
      <c r="F86" s="39"/>
      <c r="G86" s="39"/>
      <c r="H86" s="48"/>
      <c r="I86" s="48">
        <f t="shared" si="11"/>
        <v>69111</v>
      </c>
      <c r="J86" s="27"/>
      <c r="K86" s="136"/>
    </row>
    <row r="87" spans="1:11" ht="14.1" customHeight="1" x14ac:dyDescent="0.3">
      <c r="A87" s="205"/>
      <c r="B87" s="218"/>
      <c r="C87" s="227" t="s">
        <v>104</v>
      </c>
      <c r="D87" s="15" t="s">
        <v>38</v>
      </c>
      <c r="E87" s="44">
        <v>15180</v>
      </c>
      <c r="F87" s="37"/>
      <c r="G87" s="37"/>
      <c r="H87" s="46"/>
      <c r="I87" s="46">
        <f t="shared" si="11"/>
        <v>15180</v>
      </c>
      <c r="J87" s="25"/>
      <c r="K87" s="136"/>
    </row>
    <row r="88" spans="1:11" ht="14.1" customHeight="1" x14ac:dyDescent="0.3">
      <c r="A88" s="205"/>
      <c r="B88" s="218"/>
      <c r="C88" s="187"/>
      <c r="D88" s="16" t="s">
        <v>39</v>
      </c>
      <c r="E88" s="44">
        <v>15180</v>
      </c>
      <c r="F88" s="38"/>
      <c r="G88" s="38"/>
      <c r="H88" s="113"/>
      <c r="I88" s="113">
        <f t="shared" si="11"/>
        <v>15180</v>
      </c>
      <c r="J88" s="26"/>
      <c r="K88" s="136"/>
    </row>
    <row r="89" spans="1:11" ht="14.1" customHeight="1" x14ac:dyDescent="0.3">
      <c r="A89" s="205"/>
      <c r="B89" s="218"/>
      <c r="C89" s="188"/>
      <c r="D89" s="17" t="s">
        <v>40</v>
      </c>
      <c r="E89" s="140">
        <v>0</v>
      </c>
      <c r="F89" s="39"/>
      <c r="G89" s="39"/>
      <c r="H89" s="48"/>
      <c r="I89" s="48">
        <f t="shared" si="11"/>
        <v>0</v>
      </c>
      <c r="J89" s="27"/>
      <c r="K89" s="136"/>
    </row>
    <row r="90" spans="1:11" ht="14.1" customHeight="1" x14ac:dyDescent="0.3">
      <c r="A90" s="205"/>
      <c r="B90" s="218"/>
      <c r="C90" s="227" t="s">
        <v>105</v>
      </c>
      <c r="D90" s="15" t="s">
        <v>38</v>
      </c>
      <c r="E90" s="44">
        <v>10000</v>
      </c>
      <c r="F90" s="37"/>
      <c r="G90" s="37"/>
      <c r="H90" s="46"/>
      <c r="I90" s="46">
        <f t="shared" si="11"/>
        <v>10000</v>
      </c>
      <c r="J90" s="25"/>
      <c r="K90" s="136"/>
    </row>
    <row r="91" spans="1:11" ht="14.1" customHeight="1" x14ac:dyDescent="0.3">
      <c r="A91" s="205"/>
      <c r="B91" s="218"/>
      <c r="C91" s="187"/>
      <c r="D91" s="16" t="s">
        <v>39</v>
      </c>
      <c r="E91" s="111">
        <v>10000</v>
      </c>
      <c r="F91" s="38"/>
      <c r="G91" s="38"/>
      <c r="H91" s="113"/>
      <c r="I91" s="113">
        <f t="shared" si="11"/>
        <v>10000</v>
      </c>
      <c r="J91" s="26"/>
      <c r="K91" s="136"/>
    </row>
    <row r="92" spans="1:11" ht="14.1" customHeight="1" x14ac:dyDescent="0.3">
      <c r="A92" s="205"/>
      <c r="B92" s="218"/>
      <c r="C92" s="188"/>
      <c r="D92" s="17" t="s">
        <v>40</v>
      </c>
      <c r="E92" s="47">
        <v>0</v>
      </c>
      <c r="F92" s="39"/>
      <c r="G92" s="39"/>
      <c r="H92" s="48"/>
      <c r="I92" s="48">
        <f t="shared" si="11"/>
        <v>0</v>
      </c>
      <c r="J92" s="27"/>
      <c r="K92" s="136"/>
    </row>
    <row r="93" spans="1:11" ht="14.1" customHeight="1" x14ac:dyDescent="0.3">
      <c r="A93" s="205"/>
      <c r="B93" s="218"/>
      <c r="C93" s="228" t="s">
        <v>90</v>
      </c>
      <c r="D93" s="15" t="s">
        <v>38</v>
      </c>
      <c r="E93" s="44"/>
      <c r="F93" s="37"/>
      <c r="G93" s="37">
        <v>2000</v>
      </c>
      <c r="H93" s="46"/>
      <c r="I93" s="46">
        <f t="shared" si="11"/>
        <v>2000</v>
      </c>
      <c r="J93" s="25"/>
      <c r="K93" s="136"/>
    </row>
    <row r="94" spans="1:11" ht="14.1" customHeight="1" x14ac:dyDescent="0.3">
      <c r="A94" s="205"/>
      <c r="B94" s="218"/>
      <c r="C94" s="229"/>
      <c r="D94" s="16" t="s">
        <v>39</v>
      </c>
      <c r="E94" s="111"/>
      <c r="F94" s="38"/>
      <c r="G94" s="38">
        <v>1539</v>
      </c>
      <c r="H94" s="113"/>
      <c r="I94" s="113">
        <f t="shared" si="11"/>
        <v>1539</v>
      </c>
      <c r="J94" s="26"/>
      <c r="K94" s="136"/>
    </row>
    <row r="95" spans="1:11" ht="14.1" customHeight="1" x14ac:dyDescent="0.3">
      <c r="A95" s="205"/>
      <c r="B95" s="218"/>
      <c r="C95" s="230"/>
      <c r="D95" s="17" t="s">
        <v>40</v>
      </c>
      <c r="E95" s="47"/>
      <c r="F95" s="39"/>
      <c r="G95" s="39">
        <v>461</v>
      </c>
      <c r="H95" s="48"/>
      <c r="I95" s="48">
        <f t="shared" si="11"/>
        <v>461</v>
      </c>
      <c r="J95" s="27"/>
      <c r="K95" s="136"/>
    </row>
    <row r="96" spans="1:11" ht="14.1" customHeight="1" x14ac:dyDescent="0.3">
      <c r="A96" s="205"/>
      <c r="B96" s="218"/>
      <c r="C96" s="228" t="s">
        <v>115</v>
      </c>
      <c r="D96" s="15" t="s">
        <v>38</v>
      </c>
      <c r="E96" s="44"/>
      <c r="F96" s="37"/>
      <c r="G96" s="37"/>
      <c r="H96" s="46">
        <v>160</v>
      </c>
      <c r="I96" s="46">
        <f t="shared" si="11"/>
        <v>160</v>
      </c>
      <c r="J96" s="25"/>
      <c r="K96" s="136"/>
    </row>
    <row r="97" spans="1:11" ht="14.1" customHeight="1" x14ac:dyDescent="0.3">
      <c r="A97" s="205"/>
      <c r="B97" s="218"/>
      <c r="C97" s="229"/>
      <c r="D97" s="16" t="s">
        <v>39</v>
      </c>
      <c r="E97" s="111"/>
      <c r="F97" s="38"/>
      <c r="G97" s="38"/>
      <c r="H97" s="113">
        <v>160</v>
      </c>
      <c r="I97" s="113">
        <f t="shared" si="11"/>
        <v>160</v>
      </c>
      <c r="J97" s="26"/>
      <c r="K97" s="136"/>
    </row>
    <row r="98" spans="1:11" ht="14.1" customHeight="1" x14ac:dyDescent="0.3">
      <c r="A98" s="205"/>
      <c r="B98" s="218"/>
      <c r="C98" s="230"/>
      <c r="D98" s="17" t="s">
        <v>40</v>
      </c>
      <c r="E98" s="47"/>
      <c r="F98" s="39"/>
      <c r="G98" s="39"/>
      <c r="H98" s="48">
        <v>0</v>
      </c>
      <c r="I98" s="48">
        <f t="shared" si="11"/>
        <v>0</v>
      </c>
      <c r="J98" s="27"/>
      <c r="K98" s="136"/>
    </row>
    <row r="99" spans="1:11" ht="14.1" customHeight="1" x14ac:dyDescent="0.3">
      <c r="A99" s="205"/>
      <c r="B99" s="218"/>
      <c r="C99" s="228" t="s">
        <v>94</v>
      </c>
      <c r="D99" s="15" t="s">
        <v>38</v>
      </c>
      <c r="E99" s="44"/>
      <c r="F99" s="37"/>
      <c r="G99" s="37"/>
      <c r="H99" s="46">
        <v>7000</v>
      </c>
      <c r="I99" s="46">
        <f t="shared" si="11"/>
        <v>7000</v>
      </c>
      <c r="J99" s="25"/>
      <c r="K99" s="136"/>
    </row>
    <row r="100" spans="1:11" ht="14.1" customHeight="1" x14ac:dyDescent="0.3">
      <c r="A100" s="205"/>
      <c r="B100" s="218"/>
      <c r="C100" s="229"/>
      <c r="D100" s="16" t="s">
        <v>39</v>
      </c>
      <c r="E100" s="111"/>
      <c r="F100" s="38"/>
      <c r="G100" s="38"/>
      <c r="H100" s="46">
        <v>7000</v>
      </c>
      <c r="I100" s="113">
        <f t="shared" si="11"/>
        <v>7000</v>
      </c>
      <c r="J100" s="26"/>
      <c r="K100" s="136"/>
    </row>
    <row r="101" spans="1:11" ht="14.1" customHeight="1" x14ac:dyDescent="0.3">
      <c r="A101" s="205"/>
      <c r="B101" s="218"/>
      <c r="C101" s="230"/>
      <c r="D101" s="17" t="s">
        <v>40</v>
      </c>
      <c r="E101" s="47"/>
      <c r="F101" s="39"/>
      <c r="G101" s="39"/>
      <c r="H101" s="48">
        <v>0</v>
      </c>
      <c r="I101" s="48">
        <f t="shared" si="11"/>
        <v>0</v>
      </c>
      <c r="J101" s="27"/>
      <c r="K101" s="136"/>
    </row>
    <row r="102" spans="1:11" ht="14.1" customHeight="1" x14ac:dyDescent="0.3">
      <c r="A102" s="205"/>
      <c r="B102" s="218"/>
      <c r="C102" s="228" t="s">
        <v>106</v>
      </c>
      <c r="D102" s="15" t="s">
        <v>38</v>
      </c>
      <c r="E102" s="44"/>
      <c r="F102" s="37"/>
      <c r="G102" s="37"/>
      <c r="H102" s="46">
        <v>3000</v>
      </c>
      <c r="I102" s="46">
        <f t="shared" si="11"/>
        <v>3000</v>
      </c>
      <c r="J102" s="25"/>
      <c r="K102" s="136"/>
    </row>
    <row r="103" spans="1:11" ht="14.1" customHeight="1" x14ac:dyDescent="0.3">
      <c r="A103" s="205"/>
      <c r="B103" s="218"/>
      <c r="C103" s="229"/>
      <c r="D103" s="16" t="s">
        <v>39</v>
      </c>
      <c r="E103" s="111"/>
      <c r="F103" s="38"/>
      <c r="G103" s="38"/>
      <c r="H103" s="46">
        <v>3000</v>
      </c>
      <c r="I103" s="113">
        <f t="shared" si="11"/>
        <v>3000</v>
      </c>
      <c r="J103" s="26"/>
      <c r="K103" s="136"/>
    </row>
    <row r="104" spans="1:11" ht="14.1" customHeight="1" x14ac:dyDescent="0.3">
      <c r="A104" s="205"/>
      <c r="B104" s="218"/>
      <c r="C104" s="230"/>
      <c r="D104" s="17" t="s">
        <v>40</v>
      </c>
      <c r="E104" s="47"/>
      <c r="F104" s="39"/>
      <c r="G104" s="39"/>
      <c r="H104" s="48">
        <v>0</v>
      </c>
      <c r="I104" s="48">
        <f t="shared" si="11"/>
        <v>0</v>
      </c>
      <c r="J104" s="27"/>
      <c r="K104" s="136"/>
    </row>
    <row r="105" spans="1:11" ht="14.1" customHeight="1" x14ac:dyDescent="0.3">
      <c r="A105" s="205"/>
      <c r="B105" s="218"/>
      <c r="C105" s="217" t="s">
        <v>107</v>
      </c>
      <c r="D105" s="15" t="s">
        <v>38</v>
      </c>
      <c r="E105" s="44"/>
      <c r="F105" s="40"/>
      <c r="G105" s="40"/>
      <c r="H105" s="46">
        <v>600</v>
      </c>
      <c r="I105" s="46">
        <f t="shared" si="11"/>
        <v>600</v>
      </c>
      <c r="J105" s="25"/>
      <c r="K105" s="136"/>
    </row>
    <row r="106" spans="1:11" ht="14.1" customHeight="1" x14ac:dyDescent="0.3">
      <c r="A106" s="205"/>
      <c r="B106" s="218"/>
      <c r="C106" s="218"/>
      <c r="D106" s="16" t="s">
        <v>39</v>
      </c>
      <c r="E106" s="44"/>
      <c r="F106" s="37"/>
      <c r="G106" s="37"/>
      <c r="H106" s="46">
        <v>600</v>
      </c>
      <c r="I106" s="46">
        <f t="shared" si="11"/>
        <v>600</v>
      </c>
      <c r="J106" s="26"/>
      <c r="K106" s="136"/>
    </row>
    <row r="107" spans="1:11" ht="14.1" customHeight="1" x14ac:dyDescent="0.3">
      <c r="A107" s="205"/>
      <c r="B107" s="218"/>
      <c r="C107" s="219"/>
      <c r="D107" s="17" t="s">
        <v>40</v>
      </c>
      <c r="E107" s="47"/>
      <c r="F107" s="39"/>
      <c r="G107" s="39"/>
      <c r="H107" s="48">
        <v>0</v>
      </c>
      <c r="I107" s="48">
        <f t="shared" si="11"/>
        <v>0</v>
      </c>
      <c r="J107" s="27"/>
      <c r="K107" s="136"/>
    </row>
    <row r="108" spans="1:11" ht="14.1" customHeight="1" x14ac:dyDescent="0.3">
      <c r="A108" s="205"/>
      <c r="B108" s="218"/>
      <c r="C108" s="217" t="s">
        <v>108</v>
      </c>
      <c r="D108" s="15" t="s">
        <v>38</v>
      </c>
      <c r="E108" s="44"/>
      <c r="F108" s="40"/>
      <c r="G108" s="40"/>
      <c r="H108" s="46">
        <v>1000</v>
      </c>
      <c r="I108" s="46">
        <f t="shared" si="11"/>
        <v>1000</v>
      </c>
      <c r="J108" s="25"/>
      <c r="K108" s="136"/>
    </row>
    <row r="109" spans="1:11" ht="14.1" customHeight="1" x14ac:dyDescent="0.3">
      <c r="A109" s="205"/>
      <c r="B109" s="218"/>
      <c r="C109" s="218"/>
      <c r="D109" s="16" t="s">
        <v>39</v>
      </c>
      <c r="E109" s="44"/>
      <c r="F109" s="37"/>
      <c r="G109" s="37"/>
      <c r="H109" s="46">
        <v>1000</v>
      </c>
      <c r="I109" s="46">
        <f t="shared" si="11"/>
        <v>1000</v>
      </c>
      <c r="J109" s="26"/>
      <c r="K109" s="136"/>
    </row>
    <row r="110" spans="1:11" ht="14.1" customHeight="1" x14ac:dyDescent="0.3">
      <c r="A110" s="205"/>
      <c r="B110" s="218"/>
      <c r="C110" s="219"/>
      <c r="D110" s="17" t="s">
        <v>40</v>
      </c>
      <c r="E110" s="47"/>
      <c r="F110" s="39"/>
      <c r="G110" s="39"/>
      <c r="H110" s="48">
        <v>0</v>
      </c>
      <c r="I110" s="48">
        <f t="shared" si="11"/>
        <v>0</v>
      </c>
      <c r="J110" s="27"/>
      <c r="K110" s="142"/>
    </row>
    <row r="111" spans="1:11" ht="14.1" customHeight="1" x14ac:dyDescent="0.3">
      <c r="A111" s="205"/>
      <c r="B111" s="218"/>
      <c r="C111" s="217" t="s">
        <v>109</v>
      </c>
      <c r="D111" s="15" t="s">
        <v>38</v>
      </c>
      <c r="E111" s="44"/>
      <c r="F111" s="40"/>
      <c r="G111" s="40"/>
      <c r="H111" s="46">
        <v>2000</v>
      </c>
      <c r="I111" s="46">
        <f t="shared" si="11"/>
        <v>2000</v>
      </c>
      <c r="J111" s="25"/>
      <c r="K111" s="136"/>
    </row>
    <row r="112" spans="1:11" ht="14.1" customHeight="1" x14ac:dyDescent="0.3">
      <c r="A112" s="205"/>
      <c r="B112" s="218"/>
      <c r="C112" s="218"/>
      <c r="D112" s="16" t="s">
        <v>39</v>
      </c>
      <c r="E112" s="44"/>
      <c r="F112" s="37"/>
      <c r="G112" s="37"/>
      <c r="H112" s="46">
        <v>2000</v>
      </c>
      <c r="I112" s="46">
        <f t="shared" si="11"/>
        <v>2000</v>
      </c>
      <c r="J112" s="26"/>
      <c r="K112" s="136"/>
    </row>
    <row r="113" spans="1:12" ht="14.1" customHeight="1" x14ac:dyDescent="0.3">
      <c r="A113" s="205"/>
      <c r="B113" s="218"/>
      <c r="C113" s="219"/>
      <c r="D113" s="17" t="s">
        <v>40</v>
      </c>
      <c r="E113" s="47"/>
      <c r="F113" s="39"/>
      <c r="G113" s="39"/>
      <c r="H113" s="48">
        <v>0</v>
      </c>
      <c r="I113" s="48">
        <f t="shared" si="11"/>
        <v>0</v>
      </c>
      <c r="J113" s="27"/>
      <c r="K113" s="136"/>
    </row>
    <row r="114" spans="1:12" ht="14.1" customHeight="1" x14ac:dyDescent="0.3">
      <c r="A114" s="205"/>
      <c r="B114" s="218"/>
      <c r="C114" s="217" t="s">
        <v>110</v>
      </c>
      <c r="D114" s="15" t="s">
        <v>38</v>
      </c>
      <c r="E114" s="44"/>
      <c r="F114" s="40"/>
      <c r="G114" s="40"/>
      <c r="H114" s="46">
        <v>61152</v>
      </c>
      <c r="I114" s="46">
        <f t="shared" si="11"/>
        <v>61152</v>
      </c>
      <c r="J114" s="25"/>
      <c r="K114" s="136"/>
    </row>
    <row r="115" spans="1:12" ht="14.1" customHeight="1" x14ac:dyDescent="0.3">
      <c r="A115" s="205"/>
      <c r="B115" s="218"/>
      <c r="C115" s="218"/>
      <c r="D115" s="16" t="s">
        <v>39</v>
      </c>
      <c r="E115" s="44"/>
      <c r="F115" s="37"/>
      <c r="G115" s="37"/>
      <c r="H115" s="46">
        <v>61145</v>
      </c>
      <c r="I115" s="46">
        <f t="shared" si="11"/>
        <v>61145</v>
      </c>
      <c r="J115" s="26"/>
      <c r="K115" s="136"/>
    </row>
    <row r="116" spans="1:12" ht="14.1" customHeight="1" x14ac:dyDescent="0.3">
      <c r="A116" s="205"/>
      <c r="B116" s="218"/>
      <c r="C116" s="219"/>
      <c r="D116" s="17" t="s">
        <v>40</v>
      </c>
      <c r="E116" s="47"/>
      <c r="F116" s="39"/>
      <c r="G116" s="39"/>
      <c r="H116" s="48">
        <v>7</v>
      </c>
      <c r="I116" s="48">
        <f t="shared" si="11"/>
        <v>7</v>
      </c>
      <c r="J116" s="27"/>
      <c r="K116" s="142"/>
    </row>
    <row r="117" spans="1:12" ht="14.1" customHeight="1" x14ac:dyDescent="0.3">
      <c r="A117" s="205"/>
      <c r="B117" s="218"/>
      <c r="C117" s="217" t="s">
        <v>111</v>
      </c>
      <c r="D117" s="15" t="s">
        <v>38</v>
      </c>
      <c r="E117" s="44"/>
      <c r="F117" s="40"/>
      <c r="G117" s="40"/>
      <c r="H117" s="46">
        <v>77000</v>
      </c>
      <c r="I117" s="46">
        <f t="shared" si="11"/>
        <v>77000</v>
      </c>
      <c r="J117" s="25"/>
      <c r="K117" s="136"/>
    </row>
    <row r="118" spans="1:12" ht="14.1" customHeight="1" x14ac:dyDescent="0.3">
      <c r="A118" s="205"/>
      <c r="B118" s="218"/>
      <c r="C118" s="218"/>
      <c r="D118" s="16" t="s">
        <v>39</v>
      </c>
      <c r="E118" s="44"/>
      <c r="F118" s="37"/>
      <c r="G118" s="37"/>
      <c r="H118" s="46">
        <v>77000</v>
      </c>
      <c r="I118" s="46">
        <f t="shared" si="11"/>
        <v>77000</v>
      </c>
      <c r="J118" s="26"/>
      <c r="K118" s="136"/>
    </row>
    <row r="119" spans="1:12" ht="14.1" customHeight="1" x14ac:dyDescent="0.3">
      <c r="A119" s="205"/>
      <c r="B119" s="218"/>
      <c r="C119" s="219"/>
      <c r="D119" s="17" t="s">
        <v>40</v>
      </c>
      <c r="E119" s="47"/>
      <c r="F119" s="39"/>
      <c r="G119" s="39"/>
      <c r="H119" s="48">
        <v>0</v>
      </c>
      <c r="I119" s="48">
        <f t="shared" si="11"/>
        <v>0</v>
      </c>
      <c r="J119" s="27"/>
      <c r="K119" s="136"/>
    </row>
    <row r="120" spans="1:12" x14ac:dyDescent="0.3">
      <c r="A120" s="205"/>
      <c r="B120" s="218"/>
      <c r="C120" s="217" t="s">
        <v>112</v>
      </c>
      <c r="D120" s="15" t="s">
        <v>38</v>
      </c>
      <c r="E120" s="44"/>
      <c r="F120" s="40"/>
      <c r="G120" s="40"/>
      <c r="H120" s="46">
        <v>20000</v>
      </c>
      <c r="I120" s="46">
        <f t="shared" si="11"/>
        <v>20000</v>
      </c>
      <c r="J120" s="25"/>
      <c r="K120" s="136"/>
    </row>
    <row r="121" spans="1:12" x14ac:dyDescent="0.3">
      <c r="A121" s="205"/>
      <c r="B121" s="218"/>
      <c r="C121" s="218"/>
      <c r="D121" s="16" t="s">
        <v>39</v>
      </c>
      <c r="E121" s="44"/>
      <c r="F121" s="37"/>
      <c r="G121" s="37"/>
      <c r="H121" s="46">
        <v>17516</v>
      </c>
      <c r="I121" s="46">
        <f t="shared" si="11"/>
        <v>17516</v>
      </c>
      <c r="J121" s="26"/>
      <c r="K121" s="136"/>
    </row>
    <row r="122" spans="1:12" x14ac:dyDescent="0.3">
      <c r="A122" s="205"/>
      <c r="B122" s="218"/>
      <c r="C122" s="219"/>
      <c r="D122" s="17" t="s">
        <v>40</v>
      </c>
      <c r="E122" s="47"/>
      <c r="F122" s="39"/>
      <c r="G122" s="39"/>
      <c r="H122" s="48">
        <v>2484</v>
      </c>
      <c r="I122" s="48">
        <f t="shared" si="11"/>
        <v>2484</v>
      </c>
      <c r="J122" s="27"/>
      <c r="K122" s="142"/>
    </row>
    <row r="123" spans="1:12" x14ac:dyDescent="0.3">
      <c r="A123" s="205"/>
      <c r="B123" s="218"/>
      <c r="C123" s="217" t="s">
        <v>98</v>
      </c>
      <c r="D123" s="15" t="s">
        <v>38</v>
      </c>
      <c r="E123" s="44"/>
      <c r="F123" s="40"/>
      <c r="G123" s="40"/>
      <c r="H123" s="46">
        <v>22388</v>
      </c>
      <c r="I123" s="46">
        <f t="shared" si="11"/>
        <v>22388</v>
      </c>
      <c r="J123" s="25"/>
      <c r="K123" s="136"/>
    </row>
    <row r="124" spans="1:12" x14ac:dyDescent="0.3">
      <c r="A124" s="205"/>
      <c r="B124" s="218"/>
      <c r="C124" s="218"/>
      <c r="D124" s="16" t="s">
        <v>39</v>
      </c>
      <c r="E124" s="44"/>
      <c r="F124" s="37"/>
      <c r="G124" s="37"/>
      <c r="H124" s="46">
        <v>2661</v>
      </c>
      <c r="I124" s="46">
        <f t="shared" si="11"/>
        <v>2661</v>
      </c>
      <c r="J124" s="26"/>
      <c r="K124" s="136"/>
    </row>
    <row r="125" spans="1:12" x14ac:dyDescent="0.3">
      <c r="A125" s="205"/>
      <c r="B125" s="218"/>
      <c r="C125" s="219"/>
      <c r="D125" s="17" t="s">
        <v>40</v>
      </c>
      <c r="E125" s="47"/>
      <c r="F125" s="39"/>
      <c r="G125" s="39"/>
      <c r="H125" s="48">
        <f>H123-H124</f>
        <v>19727</v>
      </c>
      <c r="I125" s="48">
        <f t="shared" si="11"/>
        <v>19727</v>
      </c>
      <c r="J125" s="27"/>
      <c r="K125" s="142"/>
    </row>
    <row r="126" spans="1:12" ht="16.5" customHeight="1" x14ac:dyDescent="0.3">
      <c r="A126" s="205"/>
      <c r="B126" s="218"/>
      <c r="C126" s="217" t="s">
        <v>113</v>
      </c>
      <c r="D126" s="15" t="s">
        <v>38</v>
      </c>
      <c r="E126" s="44"/>
      <c r="F126" s="40"/>
      <c r="G126" s="40"/>
      <c r="H126" s="46">
        <v>3000</v>
      </c>
      <c r="I126" s="46">
        <f t="shared" si="11"/>
        <v>3000</v>
      </c>
      <c r="J126" s="25"/>
      <c r="K126" s="136"/>
    </row>
    <row r="127" spans="1:12" x14ac:dyDescent="0.3">
      <c r="A127" s="205"/>
      <c r="B127" s="218"/>
      <c r="C127" s="218"/>
      <c r="D127" s="16" t="s">
        <v>39</v>
      </c>
      <c r="E127" s="44"/>
      <c r="F127" s="37"/>
      <c r="G127" s="37"/>
      <c r="H127" s="46">
        <v>3000</v>
      </c>
      <c r="I127" s="46">
        <f t="shared" si="11"/>
        <v>3000</v>
      </c>
      <c r="J127" s="26"/>
      <c r="K127" s="136"/>
      <c r="L127" s="160"/>
    </row>
    <row r="128" spans="1:12" x14ac:dyDescent="0.3">
      <c r="A128" s="205"/>
      <c r="B128" s="218"/>
      <c r="C128" s="219"/>
      <c r="D128" s="17" t="s">
        <v>40</v>
      </c>
      <c r="E128" s="47"/>
      <c r="F128" s="39"/>
      <c r="G128" s="39"/>
      <c r="H128" s="48">
        <v>0</v>
      </c>
      <c r="I128" s="48">
        <f t="shared" si="11"/>
        <v>0</v>
      </c>
      <c r="J128" s="27"/>
      <c r="K128" s="136"/>
    </row>
    <row r="129" spans="1:11" ht="16.5" customHeight="1" x14ac:dyDescent="0.3">
      <c r="A129" s="205"/>
      <c r="B129" s="218"/>
      <c r="C129" s="217" t="s">
        <v>95</v>
      </c>
      <c r="D129" s="15" t="s">
        <v>38</v>
      </c>
      <c r="E129" s="44"/>
      <c r="F129" s="40"/>
      <c r="G129" s="40"/>
      <c r="H129" s="46">
        <v>5000</v>
      </c>
      <c r="I129" s="46">
        <f t="shared" si="11"/>
        <v>5000</v>
      </c>
      <c r="J129" s="25"/>
      <c r="K129" s="136"/>
    </row>
    <row r="130" spans="1:11" x14ac:dyDescent="0.3">
      <c r="A130" s="205"/>
      <c r="B130" s="218"/>
      <c r="C130" s="218"/>
      <c r="D130" s="16" t="s">
        <v>39</v>
      </c>
      <c r="E130" s="44"/>
      <c r="F130" s="37"/>
      <c r="G130" s="37"/>
      <c r="H130" s="46">
        <v>5000</v>
      </c>
      <c r="I130" s="46">
        <f t="shared" si="11"/>
        <v>5000</v>
      </c>
      <c r="J130" s="26"/>
      <c r="K130" s="136"/>
    </row>
    <row r="131" spans="1:11" x14ac:dyDescent="0.3">
      <c r="A131" s="205"/>
      <c r="B131" s="218"/>
      <c r="C131" s="219"/>
      <c r="D131" s="17" t="s">
        <v>40</v>
      </c>
      <c r="E131" s="47"/>
      <c r="F131" s="39"/>
      <c r="G131" s="39"/>
      <c r="H131" s="48">
        <v>0</v>
      </c>
      <c r="I131" s="48">
        <f t="shared" si="11"/>
        <v>0</v>
      </c>
      <c r="J131" s="27"/>
      <c r="K131" s="136"/>
    </row>
    <row r="132" spans="1:11" x14ac:dyDescent="0.3">
      <c r="A132" s="205"/>
      <c r="B132" s="218"/>
      <c r="C132" s="217" t="s">
        <v>96</v>
      </c>
      <c r="D132" s="15" t="s">
        <v>38</v>
      </c>
      <c r="E132" s="44"/>
      <c r="F132" s="40"/>
      <c r="G132" s="40"/>
      <c r="H132" s="46">
        <v>2000</v>
      </c>
      <c r="I132" s="46">
        <f t="shared" si="11"/>
        <v>2000</v>
      </c>
      <c r="J132" s="25"/>
      <c r="K132" s="136"/>
    </row>
    <row r="133" spans="1:11" x14ac:dyDescent="0.3">
      <c r="A133" s="205"/>
      <c r="B133" s="218"/>
      <c r="C133" s="218"/>
      <c r="D133" s="16" t="s">
        <v>39</v>
      </c>
      <c r="E133" s="44"/>
      <c r="F133" s="37"/>
      <c r="G133" s="37"/>
      <c r="H133" s="46">
        <v>2000</v>
      </c>
      <c r="I133" s="46">
        <f t="shared" si="11"/>
        <v>2000</v>
      </c>
      <c r="J133" s="26"/>
      <c r="K133" s="136"/>
    </row>
    <row r="134" spans="1:11" x14ac:dyDescent="0.3">
      <c r="A134" s="205"/>
      <c r="B134" s="218"/>
      <c r="C134" s="219"/>
      <c r="D134" s="17" t="s">
        <v>40</v>
      </c>
      <c r="E134" s="47"/>
      <c r="F134" s="39"/>
      <c r="G134" s="39"/>
      <c r="H134" s="48">
        <v>0</v>
      </c>
      <c r="I134" s="48">
        <f t="shared" si="11"/>
        <v>0</v>
      </c>
      <c r="J134" s="27"/>
      <c r="K134" s="136"/>
    </row>
    <row r="135" spans="1:11" x14ac:dyDescent="0.3">
      <c r="A135" s="205"/>
      <c r="B135" s="218"/>
      <c r="C135" s="217" t="s">
        <v>114</v>
      </c>
      <c r="D135" s="15" t="s">
        <v>38</v>
      </c>
      <c r="E135" s="44"/>
      <c r="F135" s="40"/>
      <c r="G135" s="40"/>
      <c r="H135" s="46">
        <v>100</v>
      </c>
      <c r="I135" s="46">
        <f t="shared" si="11"/>
        <v>100</v>
      </c>
      <c r="J135" s="25"/>
      <c r="K135" s="136"/>
    </row>
    <row r="136" spans="1:11" x14ac:dyDescent="0.3">
      <c r="A136" s="205"/>
      <c r="B136" s="218"/>
      <c r="C136" s="218"/>
      <c r="D136" s="16" t="s">
        <v>39</v>
      </c>
      <c r="E136" s="44"/>
      <c r="F136" s="37"/>
      <c r="G136" s="37"/>
      <c r="H136" s="46">
        <v>100</v>
      </c>
      <c r="I136" s="46">
        <f t="shared" si="11"/>
        <v>100</v>
      </c>
      <c r="J136" s="26"/>
      <c r="K136" s="136"/>
    </row>
    <row r="137" spans="1:11" x14ac:dyDescent="0.3">
      <c r="A137" s="205"/>
      <c r="B137" s="218"/>
      <c r="C137" s="219"/>
      <c r="D137" s="17" t="s">
        <v>40</v>
      </c>
      <c r="E137" s="47"/>
      <c r="F137" s="39"/>
      <c r="G137" s="39"/>
      <c r="H137" s="48">
        <v>0</v>
      </c>
      <c r="I137" s="48">
        <f t="shared" si="11"/>
        <v>0</v>
      </c>
      <c r="J137" s="27"/>
      <c r="K137" s="136"/>
    </row>
    <row r="138" spans="1:11" x14ac:dyDescent="0.3">
      <c r="A138" s="205"/>
      <c r="B138" s="218"/>
      <c r="C138" s="217" t="s">
        <v>97</v>
      </c>
      <c r="D138" s="15" t="s">
        <v>38</v>
      </c>
      <c r="E138" s="44"/>
      <c r="F138" s="40"/>
      <c r="G138" s="40"/>
      <c r="H138" s="46">
        <v>15000</v>
      </c>
      <c r="I138" s="46">
        <f t="shared" si="11"/>
        <v>15000</v>
      </c>
      <c r="J138" s="25"/>
      <c r="K138" s="136"/>
    </row>
    <row r="139" spans="1:11" x14ac:dyDescent="0.3">
      <c r="A139" s="205"/>
      <c r="B139" s="218"/>
      <c r="C139" s="218"/>
      <c r="D139" s="16" t="s">
        <v>39</v>
      </c>
      <c r="E139" s="44"/>
      <c r="F139" s="37"/>
      <c r="G139" s="37"/>
      <c r="H139" s="46">
        <v>15000</v>
      </c>
      <c r="I139" s="46">
        <f t="shared" si="11"/>
        <v>15000</v>
      </c>
      <c r="J139" s="26"/>
      <c r="K139" s="138"/>
    </row>
    <row r="140" spans="1:11" x14ac:dyDescent="0.3">
      <c r="A140" s="205"/>
      <c r="B140" s="218"/>
      <c r="C140" s="219"/>
      <c r="D140" s="17" t="s">
        <v>40</v>
      </c>
      <c r="E140" s="47"/>
      <c r="F140" s="39"/>
      <c r="G140" s="39"/>
      <c r="H140" s="48">
        <v>0</v>
      </c>
      <c r="I140" s="48">
        <f t="shared" si="11"/>
        <v>0</v>
      </c>
      <c r="J140" s="27"/>
      <c r="K140" s="138"/>
    </row>
    <row r="141" spans="1:11" x14ac:dyDescent="0.3">
      <c r="A141" s="205"/>
      <c r="B141" s="218"/>
      <c r="C141" s="217"/>
      <c r="D141" s="15" t="s">
        <v>38</v>
      </c>
      <c r="E141" s="44"/>
      <c r="F141" s="40"/>
      <c r="G141" s="40"/>
      <c r="H141" s="46"/>
      <c r="I141" s="46"/>
      <c r="J141" s="25"/>
      <c r="K141" s="138"/>
    </row>
    <row r="142" spans="1:11" x14ac:dyDescent="0.3">
      <c r="A142" s="205"/>
      <c r="B142" s="218"/>
      <c r="C142" s="218"/>
      <c r="D142" s="16" t="s">
        <v>39</v>
      </c>
      <c r="E142" s="44"/>
      <c r="F142" s="37"/>
      <c r="G142" s="37"/>
      <c r="H142" s="46"/>
      <c r="I142" s="46"/>
      <c r="J142" s="26"/>
      <c r="K142" s="138"/>
    </row>
    <row r="143" spans="1:11" x14ac:dyDescent="0.3">
      <c r="A143" s="205"/>
      <c r="B143" s="218"/>
      <c r="C143" s="219"/>
      <c r="D143" s="17" t="s">
        <v>40</v>
      </c>
      <c r="E143" s="47"/>
      <c r="F143" s="39"/>
      <c r="G143" s="39"/>
      <c r="H143" s="48"/>
      <c r="I143" s="48"/>
      <c r="J143" s="27"/>
      <c r="K143" s="138"/>
    </row>
    <row r="144" spans="1:11" x14ac:dyDescent="0.3">
      <c r="A144" s="205"/>
      <c r="B144" s="231" t="s">
        <v>59</v>
      </c>
      <c r="C144" s="232"/>
      <c r="D144" s="20" t="s">
        <v>38</v>
      </c>
      <c r="E144" s="95">
        <f>E141+E138+E135+E132+E129+E126+E123+E120+E117+E114+E111+E108+E105+E102+E99+E96+E93+E90+E87+E84+E81+E78+E75+E72+E69+E66</f>
        <v>1530898</v>
      </c>
      <c r="F144" s="131">
        <f t="shared" ref="F144:H144" si="12">F141+F138+F135+F132+F129+F126+F123+F120+F117+F114+F111+F108+F105+F102+F99+F96+F93+F90+F87+F84+F81+F78+F75+F72+F69+F66</f>
        <v>18000</v>
      </c>
      <c r="G144" s="131">
        <f t="shared" si="12"/>
        <v>2000</v>
      </c>
      <c r="H144" s="132">
        <f t="shared" si="12"/>
        <v>219400</v>
      </c>
      <c r="I144" s="95">
        <f t="shared" ref="I144:I158" si="13">H144+G144+F144+E144</f>
        <v>1770298</v>
      </c>
      <c r="J144" s="25"/>
      <c r="K144" s="138"/>
    </row>
    <row r="145" spans="1:13" x14ac:dyDescent="0.3">
      <c r="A145" s="205"/>
      <c r="B145" s="233"/>
      <c r="C145" s="234"/>
      <c r="D145" s="21" t="s">
        <v>39</v>
      </c>
      <c r="E145" s="95">
        <f t="shared" ref="E145:H146" si="14">E142+E139+E136+E133+E130+E127+E124+E121+E118+E115+E112+E109+E106+E103+E100+E97+E94+E91+E88+E85+E82+E79+E76+E73+E70+E67</f>
        <v>1461787</v>
      </c>
      <c r="F145" s="41">
        <f t="shared" si="14"/>
        <v>77</v>
      </c>
      <c r="G145" s="41">
        <f t="shared" si="14"/>
        <v>1539</v>
      </c>
      <c r="H145" s="121">
        <f t="shared" si="14"/>
        <v>197182</v>
      </c>
      <c r="I145" s="95">
        <f t="shared" si="13"/>
        <v>1660585</v>
      </c>
      <c r="J145" s="26"/>
      <c r="K145" s="138"/>
    </row>
    <row r="146" spans="1:13" ht="17.25" thickBot="1" x14ac:dyDescent="0.35">
      <c r="A146" s="206"/>
      <c r="B146" s="235"/>
      <c r="C146" s="236"/>
      <c r="D146" s="22" t="s">
        <v>40</v>
      </c>
      <c r="E146" s="106">
        <f t="shared" si="14"/>
        <v>69111</v>
      </c>
      <c r="F146" s="43">
        <f t="shared" si="14"/>
        <v>17923</v>
      </c>
      <c r="G146" s="43">
        <f t="shared" si="14"/>
        <v>461</v>
      </c>
      <c r="H146" s="122">
        <f t="shared" si="14"/>
        <v>22218</v>
      </c>
      <c r="I146" s="107">
        <f t="shared" si="13"/>
        <v>109713</v>
      </c>
      <c r="J146" s="34"/>
      <c r="K146" s="138"/>
    </row>
    <row r="147" spans="1:13" x14ac:dyDescent="0.3">
      <c r="A147" s="204" t="s">
        <v>68</v>
      </c>
      <c r="B147" s="207" t="s">
        <v>68</v>
      </c>
      <c r="C147" s="207" t="s">
        <v>55</v>
      </c>
      <c r="D147" s="20" t="s">
        <v>38</v>
      </c>
      <c r="E147" s="95"/>
      <c r="F147" s="41"/>
      <c r="G147" s="41"/>
      <c r="H147" s="121">
        <v>640</v>
      </c>
      <c r="I147" s="121">
        <f t="shared" si="13"/>
        <v>640</v>
      </c>
      <c r="J147" s="25"/>
      <c r="K147" s="138"/>
    </row>
    <row r="148" spans="1:13" x14ac:dyDescent="0.3">
      <c r="A148" s="205"/>
      <c r="B148" s="208"/>
      <c r="C148" s="208"/>
      <c r="D148" s="21" t="s">
        <v>39</v>
      </c>
      <c r="E148" s="115"/>
      <c r="F148" s="42"/>
      <c r="G148" s="42"/>
      <c r="H148" s="123">
        <v>267</v>
      </c>
      <c r="I148" s="123">
        <f t="shared" si="13"/>
        <v>267</v>
      </c>
      <c r="J148" s="26"/>
      <c r="K148" s="138"/>
    </row>
    <row r="149" spans="1:13" ht="17.25" thickBot="1" x14ac:dyDescent="0.35">
      <c r="A149" s="206"/>
      <c r="B149" s="209"/>
      <c r="C149" s="209"/>
      <c r="D149" s="22" t="s">
        <v>70</v>
      </c>
      <c r="E149" s="106"/>
      <c r="F149" s="43"/>
      <c r="G149" s="43"/>
      <c r="H149" s="122">
        <f>H147-H148</f>
        <v>373</v>
      </c>
      <c r="I149" s="122">
        <f t="shared" si="13"/>
        <v>373</v>
      </c>
      <c r="J149" s="34"/>
      <c r="K149" s="138"/>
    </row>
    <row r="150" spans="1:13" ht="16.5" customHeight="1" x14ac:dyDescent="0.3">
      <c r="A150" s="204" t="s">
        <v>66</v>
      </c>
      <c r="B150" s="207" t="s">
        <v>67</v>
      </c>
      <c r="C150" s="207" t="s">
        <v>56</v>
      </c>
      <c r="D150" s="82" t="s">
        <v>38</v>
      </c>
      <c r="E150" s="116"/>
      <c r="F150" s="83"/>
      <c r="G150" s="83"/>
      <c r="H150" s="124"/>
      <c r="I150" s="124">
        <f t="shared" si="13"/>
        <v>0</v>
      </c>
      <c r="J150" s="84"/>
    </row>
    <row r="151" spans="1:13" x14ac:dyDescent="0.3">
      <c r="A151" s="205"/>
      <c r="B151" s="208"/>
      <c r="C151" s="208"/>
      <c r="D151" s="21" t="s">
        <v>39</v>
      </c>
      <c r="E151" s="115">
        <v>76977</v>
      </c>
      <c r="F151" s="42"/>
      <c r="G151" s="42"/>
      <c r="H151" s="123">
        <f>H122+H116</f>
        <v>2491</v>
      </c>
      <c r="I151" s="123">
        <f t="shared" si="13"/>
        <v>79468</v>
      </c>
      <c r="J151" s="26"/>
      <c r="K151" s="138"/>
    </row>
    <row r="152" spans="1:13" ht="17.25" thickBot="1" x14ac:dyDescent="0.35">
      <c r="A152" s="206"/>
      <c r="B152" s="209"/>
      <c r="C152" s="209"/>
      <c r="D152" s="22" t="s">
        <v>40</v>
      </c>
      <c r="E152" s="106">
        <f>E150-E151</f>
        <v>-76977</v>
      </c>
      <c r="F152" s="43"/>
      <c r="G152" s="43"/>
      <c r="H152" s="122">
        <f>H150-H151</f>
        <v>-2491</v>
      </c>
      <c r="I152" s="122">
        <f t="shared" si="13"/>
        <v>-79468</v>
      </c>
      <c r="J152" s="34"/>
      <c r="K152" s="138"/>
    </row>
    <row r="153" spans="1:13" x14ac:dyDescent="0.3">
      <c r="A153" s="204" t="s">
        <v>82</v>
      </c>
      <c r="B153" s="96"/>
      <c r="C153" s="207" t="s">
        <v>99</v>
      </c>
      <c r="D153" s="20" t="s">
        <v>38</v>
      </c>
      <c r="E153" s="95"/>
      <c r="F153" s="162"/>
      <c r="G153" s="41"/>
      <c r="H153" s="121"/>
      <c r="I153" s="121">
        <f t="shared" si="13"/>
        <v>0</v>
      </c>
      <c r="J153" s="25"/>
      <c r="K153" s="177"/>
    </row>
    <row r="154" spans="1:13" x14ac:dyDescent="0.3">
      <c r="A154" s="205"/>
      <c r="B154" s="96" t="s">
        <v>99</v>
      </c>
      <c r="C154" s="208"/>
      <c r="D154" s="21" t="s">
        <v>39</v>
      </c>
      <c r="E154" s="115"/>
      <c r="F154" s="42">
        <v>53396</v>
      </c>
      <c r="G154" s="42">
        <v>129</v>
      </c>
      <c r="H154" s="123">
        <v>24157</v>
      </c>
      <c r="I154" s="123">
        <f t="shared" si="13"/>
        <v>77682</v>
      </c>
      <c r="J154" s="26"/>
      <c r="K154" s="142"/>
    </row>
    <row r="155" spans="1:13" ht="17.25" thickBot="1" x14ac:dyDescent="0.35">
      <c r="A155" s="224"/>
      <c r="B155" s="97"/>
      <c r="C155" s="225"/>
      <c r="D155" s="85" t="s">
        <v>40</v>
      </c>
      <c r="E155" s="117"/>
      <c r="F155" s="86">
        <v>-53396</v>
      </c>
      <c r="G155" s="86">
        <f>G153-G154</f>
        <v>-129</v>
      </c>
      <c r="H155" s="125">
        <f>H153-H154</f>
        <v>-24157</v>
      </c>
      <c r="I155" s="125">
        <f t="shared" si="13"/>
        <v>-77682</v>
      </c>
      <c r="J155" s="87"/>
    </row>
    <row r="156" spans="1:13" ht="17.25" thickTop="1" x14ac:dyDescent="0.3">
      <c r="A156" s="221" t="s">
        <v>57</v>
      </c>
      <c r="B156" s="222"/>
      <c r="C156" s="223"/>
      <c r="D156" s="15" t="s">
        <v>38</v>
      </c>
      <c r="E156" s="119">
        <f t="shared" ref="E156:H157" si="15">E153+E150+E147+E144+E63+E51</f>
        <v>2588052</v>
      </c>
      <c r="F156" s="51">
        <f t="shared" si="15"/>
        <v>57197</v>
      </c>
      <c r="G156" s="51">
        <f t="shared" si="15"/>
        <v>2000</v>
      </c>
      <c r="H156" s="126">
        <f t="shared" si="15"/>
        <v>243889</v>
      </c>
      <c r="I156" s="126">
        <f t="shared" si="13"/>
        <v>2891138</v>
      </c>
      <c r="J156" s="25"/>
      <c r="L156" s="158"/>
      <c r="M156" s="158"/>
    </row>
    <row r="157" spans="1:13" x14ac:dyDescent="0.3">
      <c r="A157" s="98"/>
      <c r="B157" s="99"/>
      <c r="C157" s="100"/>
      <c r="D157" s="16" t="s">
        <v>39</v>
      </c>
      <c r="E157" s="119">
        <f t="shared" si="15"/>
        <v>2588052</v>
      </c>
      <c r="F157" s="51">
        <f t="shared" si="15"/>
        <v>57197</v>
      </c>
      <c r="G157" s="51">
        <f t="shared" si="15"/>
        <v>1668</v>
      </c>
      <c r="H157" s="126">
        <f t="shared" si="15"/>
        <v>247946</v>
      </c>
      <c r="I157" s="126">
        <f t="shared" si="13"/>
        <v>2894863</v>
      </c>
      <c r="J157" s="26"/>
      <c r="K157" s="136"/>
      <c r="L157" s="158"/>
    </row>
    <row r="158" spans="1:13" ht="17.25" thickBot="1" x14ac:dyDescent="0.35">
      <c r="A158" s="101"/>
      <c r="B158" s="102"/>
      <c r="C158" s="103"/>
      <c r="D158" s="23" t="s">
        <v>40</v>
      </c>
      <c r="E158" s="120">
        <f>E155+E152+E149+E146+E65+E53</f>
        <v>0</v>
      </c>
      <c r="F158" s="52">
        <f>F156-F157</f>
        <v>0</v>
      </c>
      <c r="G158" s="52">
        <f>G156-G157</f>
        <v>332</v>
      </c>
      <c r="H158" s="127">
        <f>H156-H157</f>
        <v>-4057</v>
      </c>
      <c r="I158" s="127">
        <f t="shared" si="13"/>
        <v>-3725</v>
      </c>
      <c r="J158" s="34"/>
      <c r="K158" s="136"/>
    </row>
  </sheetData>
  <mergeCells count="72">
    <mergeCell ref="C48:C50"/>
    <mergeCell ref="B51:C53"/>
    <mergeCell ref="A6:A53"/>
    <mergeCell ref="C24:C26"/>
    <mergeCell ref="C27:C29"/>
    <mergeCell ref="B24:B29"/>
    <mergeCell ref="B30:B50"/>
    <mergeCell ref="C12:C14"/>
    <mergeCell ref="C15:C17"/>
    <mergeCell ref="C6:C8"/>
    <mergeCell ref="C9:C11"/>
    <mergeCell ref="C33:C35"/>
    <mergeCell ref="C36:C38"/>
    <mergeCell ref="C39:C41"/>
    <mergeCell ref="C42:C44"/>
    <mergeCell ref="C45:C47"/>
    <mergeCell ref="C138:C140"/>
    <mergeCell ref="C141:C143"/>
    <mergeCell ref="B144:C146"/>
    <mergeCell ref="B54:B62"/>
    <mergeCell ref="A54:A65"/>
    <mergeCell ref="B63:C65"/>
    <mergeCell ref="C93:C95"/>
    <mergeCell ref="C57:C59"/>
    <mergeCell ref="C54:C56"/>
    <mergeCell ref="C75:C77"/>
    <mergeCell ref="C72:C74"/>
    <mergeCell ref="C69:C71"/>
    <mergeCell ref="C120:C122"/>
    <mergeCell ref="C123:C125"/>
    <mergeCell ref="C126:C128"/>
    <mergeCell ref="C129:C131"/>
    <mergeCell ref="C66:C68"/>
    <mergeCell ref="C117:C119"/>
    <mergeCell ref="C87:C89"/>
    <mergeCell ref="C84:C86"/>
    <mergeCell ref="C81:C83"/>
    <mergeCell ref="C78:C80"/>
    <mergeCell ref="C90:C92"/>
    <mergeCell ref="C96:C98"/>
    <mergeCell ref="C99:C101"/>
    <mergeCell ref="C102:C104"/>
    <mergeCell ref="A156:C156"/>
    <mergeCell ref="A153:A155"/>
    <mergeCell ref="C150:C152"/>
    <mergeCell ref="B150:B152"/>
    <mergeCell ref="A150:A152"/>
    <mergeCell ref="C153:C155"/>
    <mergeCell ref="A147:A149"/>
    <mergeCell ref="C147:C149"/>
    <mergeCell ref="B147:B149"/>
    <mergeCell ref="C18:C20"/>
    <mergeCell ref="C21:C23"/>
    <mergeCell ref="C30:C32"/>
    <mergeCell ref="B6:B23"/>
    <mergeCell ref="C132:C134"/>
    <mergeCell ref="C135:C137"/>
    <mergeCell ref="C105:C107"/>
    <mergeCell ref="C108:C110"/>
    <mergeCell ref="C111:C113"/>
    <mergeCell ref="C114:C116"/>
    <mergeCell ref="B66:B143"/>
    <mergeCell ref="A66:A146"/>
    <mergeCell ref="C60:C62"/>
    <mergeCell ref="I4:I5"/>
    <mergeCell ref="J4:J5"/>
    <mergeCell ref="A4:C4"/>
    <mergeCell ref="D4:D5"/>
    <mergeCell ref="E4:E5"/>
    <mergeCell ref="F4:F5"/>
    <mergeCell ref="G4:G5"/>
    <mergeCell ref="H4:H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총괄표</vt:lpstr>
      <vt:lpstr>세입</vt:lpstr>
      <vt:lpstr>세출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Dawon</dc:creator>
  <cp:lastModifiedBy>Windows 사용자</cp:lastModifiedBy>
  <cp:lastPrinted>2017-03-20T02:52:32Z</cp:lastPrinted>
  <dcterms:created xsi:type="dcterms:W3CDTF">2016-03-07T05:59:06Z</dcterms:created>
  <dcterms:modified xsi:type="dcterms:W3CDTF">2019-03-19T06:21:11Z</dcterms:modified>
</cp:coreProperties>
</file>